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1295" windowHeight="5325" activeTab="1"/>
  </bookViews>
  <sheets>
    <sheet name="To bia" sheetId="1" r:id="rId1"/>
    <sheet name="Muc luc" sheetId="2" r:id="rId2"/>
    <sheet name="CDKT" sheetId="3" r:id="rId3"/>
    <sheet name="KQKD" sheetId="4" r:id="rId4"/>
    <sheet name="LCTT" sheetId="5" r:id="rId5"/>
    <sheet name="T. Minh" sheetId="6" r:id="rId6"/>
    <sheet name="taisanhuuhinh" sheetId="7" r:id="rId7"/>
    <sheet name="von" sheetId="8" r:id="rId8"/>
    <sheet name="cctc" sheetId="9" r:id="rId9"/>
  </sheets>
  <externalReferences>
    <externalReference r:id="rId12"/>
    <externalReference r:id="rId13"/>
    <externalReference r:id="rId14"/>
  </externalReferences>
  <definedNames/>
  <calcPr fullCalcOnLoad="1"/>
</workbook>
</file>

<file path=xl/comments6.xml><?xml version="1.0" encoding="utf-8"?>
<comments xmlns="http://schemas.openxmlformats.org/spreadsheetml/2006/main">
  <authors>
    <author>User</author>
  </authors>
  <commentList>
    <comment ref="B122" authorId="0">
      <text>
        <r>
          <rPr>
            <b/>
            <sz val="9"/>
            <rFont val="Tahoma"/>
            <family val="2"/>
          </rPr>
          <t>User:</t>
        </r>
        <r>
          <rPr>
            <sz val="9"/>
            <rFont val="Tahoma"/>
            <family val="2"/>
          </rPr>
          <t xml:space="preserve">
phung them vao cho dung chinh sua cua chi Ha - vu che do ke toan
</t>
        </r>
      </text>
    </comment>
  </commentList>
</comments>
</file>

<file path=xl/sharedStrings.xml><?xml version="1.0" encoding="utf-8"?>
<sst xmlns="http://schemas.openxmlformats.org/spreadsheetml/2006/main" count="1780" uniqueCount="1248">
  <si>
    <t>Lãi tiền gửi, tiền cho vay</t>
  </si>
  <si>
    <t xml:space="preserve">Các khoản điều chỉnh tăng hoặc giảm </t>
  </si>
  <si>
    <t>Cổ phiếu phổ thông đang lưu hành bình quân trong kỳ</t>
  </si>
  <si>
    <t>Bên liên quan</t>
  </si>
  <si>
    <t>Quỹ khen thưởng phúc lợi ( mã số 431) tại ngày 31/12/2009</t>
  </si>
  <si>
    <t>Trình bày lại</t>
  </si>
  <si>
    <t>Quỹ khen thưởng phúc lợi ( mã số 323) tại ngày 01/01/2010</t>
  </si>
  <si>
    <t>Tăng vốn</t>
  </si>
  <si>
    <t>Thặng dư</t>
  </si>
  <si>
    <t>Hoàn nhập</t>
  </si>
  <si>
    <t>Số dư cuối kỳ này</t>
  </si>
  <si>
    <t>Ngành nghề kinh doanh: Kinh doanh máy phát điện và sản xuất điện sinh khối.</t>
  </si>
  <si>
    <t>SỐ 3 ĐƯỜNG SỐ 1 KCN SÓNG THẦN, THỊ XÃ DĨ AN, TỈNH BÌNH DƯƠNG</t>
  </si>
  <si>
    <t>Dự phòng giảm giá hàng tồn kho</t>
  </si>
  <si>
    <t>Dự phòng phải trả dài hạn</t>
  </si>
  <si>
    <t>Điều chỉnh giảm khác</t>
  </si>
  <si>
    <t>Đầu tư chứng khoán ngắn hạn</t>
  </si>
  <si>
    <t>Cộng giá trị thuần hàng tồn kho</t>
  </si>
  <si>
    <t>Vật dụng văn phòng</t>
  </si>
  <si>
    <t>Nhà xưởng, vật kiến trúc</t>
  </si>
  <si>
    <t>Phương tiện vận tải, truyền dẫn</t>
  </si>
  <si>
    <t>Thiết bị, dụng cụ quản lý</t>
  </si>
  <si>
    <t>Tài sản cố định vô hình</t>
  </si>
  <si>
    <t>V.05</t>
  </si>
  <si>
    <t>Chi phí lắp các máy chưa xuất được hóa đơn</t>
  </si>
  <si>
    <t>THUYẾT MINH BÁO CÁO TÀI CHÍNH</t>
  </si>
  <si>
    <t>Niên độ kế toán của Công ty bắt đầu từ ngày 01 tháng 01 và kết thúc ngày 31 tháng 12 hàng năm.</t>
  </si>
  <si>
    <t>Doanh thu bán hàng</t>
  </si>
  <si>
    <t>Cộng</t>
  </si>
  <si>
    <t>Phải thu khác</t>
  </si>
  <si>
    <t>Tài sản ngắn hạn khác</t>
  </si>
  <si>
    <t>Nguyên liệu, vật liệu</t>
  </si>
  <si>
    <t>Hàng gửi đi bán</t>
  </si>
  <si>
    <t>Cộng giá gốc hàng tồn kho</t>
  </si>
  <si>
    <t>Khoản mục</t>
  </si>
  <si>
    <t>Máy móc thiết bị</t>
  </si>
  <si>
    <t>Phương tiện vận tải</t>
  </si>
  <si>
    <t>Tổng cộng</t>
  </si>
  <si>
    <t>Số dư cuối kỳ</t>
  </si>
  <si>
    <t>Quyền sử dụng đất</t>
  </si>
  <si>
    <t>Thuế thu nhập cá nhân</t>
  </si>
  <si>
    <t>Các khoản phải trả, phải nộp khác</t>
  </si>
  <si>
    <t>b. Chi tiết vốn đầu tư của chủ sở hữu</t>
  </si>
  <si>
    <t>Vốn đầu tư của chủ sở hữu</t>
  </si>
  <si>
    <t>d. Cổ tức</t>
  </si>
  <si>
    <t>Cổ tức đã công bố trên cổ phiếu phổ thông</t>
  </si>
  <si>
    <t>Cổ phiếu phổ thông</t>
  </si>
  <si>
    <t>Số lượng cổ phiếu được mua lại</t>
  </si>
  <si>
    <t>Số lượng cổ phiếu đang lưu hành</t>
  </si>
  <si>
    <t>Doanh thu thuần trao đổi sản phẩm, hàng hóa</t>
  </si>
  <si>
    <t>Chi phí dịch vụ mua ngoài</t>
  </si>
  <si>
    <t>Lãi cơ bản trên cổ phiếu</t>
  </si>
  <si>
    <t>Thặng dư vốn cổ phần</t>
  </si>
  <si>
    <t>Quỹ dự phòng tài chính</t>
  </si>
  <si>
    <t>BÁO CÁO LƯU CHUYỂN TIỀN TỆ</t>
  </si>
  <si>
    <t>Tiền</t>
  </si>
  <si>
    <t>Các khoản đầu tư tài chính ngắn hạn</t>
  </si>
  <si>
    <t>Mã số</t>
  </si>
  <si>
    <t>Thuyết minh</t>
  </si>
  <si>
    <t>Phải thu khách hàng</t>
  </si>
  <si>
    <t>Hàng tồn kho</t>
  </si>
  <si>
    <t>Chi phí xây dựng cơ bản dở dang</t>
  </si>
  <si>
    <t>Tài sản dài hạn khác</t>
  </si>
  <si>
    <t>V.10</t>
  </si>
  <si>
    <t>TÀI SẢN</t>
  </si>
  <si>
    <t>NGUỒN VỐN</t>
  </si>
  <si>
    <t>Vay và nợ ngắn hạn</t>
  </si>
  <si>
    <t>VIỆT NAM</t>
  </si>
  <si>
    <t xml:space="preserve">CÔNG TY CỔ PHẦN CHẾ TẠO MÁY DZĨ AN  </t>
  </si>
  <si>
    <t>CÔNG TY CỔ PHẦN CHẾ TẠO MÁY DZĨ AN  - VIỆT NAM</t>
  </si>
  <si>
    <t>V.11</t>
  </si>
  <si>
    <t>V.12</t>
  </si>
  <si>
    <t>Các khoản phải trả, phải nộp ngắn hạn khác</t>
  </si>
  <si>
    <t>V.13</t>
  </si>
  <si>
    <t>Nợ dài hạn</t>
  </si>
  <si>
    <t>Vốn chủ sở hữu</t>
  </si>
  <si>
    <t>V.14</t>
  </si>
  <si>
    <t>Cổ phiếu quỹ</t>
  </si>
  <si>
    <t>Chênh lệch tỷ giá hối đoái</t>
  </si>
  <si>
    <t>Chi phí thuế TNDN hiện hành</t>
  </si>
  <si>
    <t>Chi phí thuế TNDN hoãn lại</t>
  </si>
  <si>
    <t>Hàng bán bị trả lại</t>
  </si>
  <si>
    <t>Đầu tư dài hạn khác</t>
  </si>
  <si>
    <t>BÁO CÁO TÀI CHÍNH</t>
  </si>
  <si>
    <t>MÃ CHỨNG KHOÁN: DZM</t>
  </si>
  <si>
    <t>Tạm ứng</t>
  </si>
  <si>
    <t>Ký quỹ, ký cược ngắn hạn</t>
  </si>
  <si>
    <t>Cấp vốn cho Chi nhánh tại Cambodia</t>
  </si>
  <si>
    <t>Số dư đầu năm</t>
  </si>
  <si>
    <t>Mua trong năm</t>
  </si>
  <si>
    <t>Số dư cuối năm</t>
  </si>
  <si>
    <t>Khấu hao trong năm</t>
  </si>
  <si>
    <t>Giá trị còn lại</t>
  </si>
  <si>
    <t>Chi phí trả trước dài hạn</t>
  </si>
  <si>
    <t>Thuế xuất, nhập khẩu</t>
  </si>
  <si>
    <t>Vay cá nhân</t>
  </si>
  <si>
    <t>Vốn góp đầu năm</t>
  </si>
  <si>
    <t>Cổ tức đã công bố sau ngày kết thúc niên độ</t>
  </si>
  <si>
    <t>Cổ tức đã công bố trên cổ phiếu ưu đãi</t>
  </si>
  <si>
    <t>Số lượng cổ phiếu đã bán ra công chúng</t>
  </si>
  <si>
    <t xml:space="preserve">  Mẫu số B 09 - DN  </t>
  </si>
  <si>
    <t>Đơn vị tính: Đồng Việt Nam</t>
  </si>
  <si>
    <t>Báo cáo này chỉ trình bày số liệu của Văn Phòng Công ty Cổ Phần Chế Tạo Máy Dzĩ An Tại Việt Nam. Để hiểu một cách đầy đủ về tình hình hoạt động của công ty phải được đọc kèm cùng với các báo cáo tài chính của chi nhánh, các công ty con của Công ty và báo cáo tài chính hợp nhất.</t>
  </si>
  <si>
    <t>I.</t>
  </si>
  <si>
    <t>ĐẶC ĐIỂM HOẠT ĐỘNG CỦA DOANH NGHIỆP</t>
  </si>
  <si>
    <t>1.</t>
  </si>
  <si>
    <r>
      <t>Thành lập:</t>
    </r>
    <r>
      <rPr>
        <b/>
        <sz val="11"/>
        <color indexed="10"/>
        <rFont val="Times New Roman"/>
        <family val="1"/>
      </rPr>
      <t xml:space="preserve"> </t>
    </r>
  </si>
  <si>
    <t>Công ty Cổ Phần Chế Tạo Máy Dzĩ An được thành lập theo Giấy Chứng Nhận Đăng ký kinh doanh Công Ty Cổ Phần số 4603000016 -đăng ký lần đầu ngày 19 tháng 01 năm 2001. Đăng ký lại theo giấy chứng nhận đăng ký doanh nghiệp cổ phần số 3700363445 được thay đổi lần thứ 10 vào ngày 06 tháng 06 năm 2012.</t>
  </si>
  <si>
    <r>
      <t xml:space="preserve">Trụ sở chính: </t>
    </r>
    <r>
      <rPr>
        <sz val="11"/>
        <rFont val="Times New Roman"/>
        <family val="1"/>
      </rPr>
      <t>Số 3 - Đường số 1, KCN Sóng Thần 1, Thị Xã Dĩ An - Tỉnh Bình Dương.</t>
    </r>
  </si>
  <si>
    <t>Ngày 11 tháng 06 năm 2009, Công ty chính thức niêm yết trên thị trường chứng khoán Việt Nam tại sàn giao dịch chứng khoán Hà Nội ( HASTC).</t>
  </si>
  <si>
    <r>
      <t>Mã chứng khoán niêm yết:</t>
    </r>
    <r>
      <rPr>
        <sz val="11"/>
        <rFont val="Times New Roman"/>
        <family val="1"/>
      </rPr>
      <t xml:space="preserve"> DZM.</t>
    </r>
  </si>
  <si>
    <t>Tổng vốn chủ sở hữu đến 31 tháng 12 năm 2011 là: 34.498.500.000 VNĐ (Ba mươi mốt tỷ không trăm bảy mươi chín ngàn tám trăm đồng ).</t>
  </si>
  <si>
    <t>Công ty có công ty con và chi nhánh như sau:</t>
  </si>
  <si>
    <t>Chi nhánh Công ty cổ phần chế tạo máy Dzĩ An tại Cam-Pu-Chia có tên giao dịch DZIMA CAMPUCHIA. Giấy chứng nhận Đầu tư ra nước ngoài số 215/BKH-ĐTRNN cấp ngày 23 tháng 01 năm 2009 do Bộ Kế Hoạch Và Đầu Tư của Nước Công Hòa Xã Hội Chủ Nghĩa Việt Nam cấp.</t>
  </si>
  <si>
    <t>Địa chỉ chi nhánh: R.202.Phkar Chhouk Tep 2 Hotel; #10-12 St 336, Sangkart Phsar Doemkor, Khan Toul Kork, Phnom Penh, Cambodia.</t>
  </si>
  <si>
    <t>Tổng vốn đầu tư của dự án ra nước ngoài của Công Ty Cổ Phần Chế Tạo Máy Dzĩ An là 800.000 (Tám trăm nghìn) đô la Mỹ; tương đương 14.000.000.000 (mười bốn tỉ) đồng Việt Nam.</t>
  </si>
  <si>
    <t>2.</t>
  </si>
  <si>
    <t>Thành lập Công ty TNHH Nhà Máy Điện Sinh Khối Tonle Bet được thành lập theo giấy chứng nhận đăng ký kinh doanh số: 1467/09E ngày 05 tháng 05 năm 2009 do Bộ Thương Mại Cambodia cấp và giấy chứng nhận đầu tư ra nước ngoài số 437/BKH ĐTRNN ngày 25/04/2011 do Bộ Kế hoạch Đầu tư Việt nam cấp. Tổng vốn đầu tư nhà máy 3.500.000 (ba triệu năm trăm nghìn đô la Mỹ).</t>
  </si>
  <si>
    <t>Địa chỉ trụ sở chính: Ấp Tuol Vihea, Xã Shiro Pi Sok, Huyện Tboung Khmum, Tỉnh Kompong Cham, Cambodia</t>
  </si>
  <si>
    <t>Ngành nghề kinh doanh: Nhà máy điện sinh khối chạy bằng trấu hay các loại phế liệu khác với công suất 3.000 KW</t>
  </si>
  <si>
    <t>3.</t>
  </si>
  <si>
    <t>Ngày 14/06/2012, Công ty Cổ Phần Chế Tạo Máy Dzĩ An tiến hành góp vốn đầu tư 100% (mua lại) vào Cty TNHH MTV Chế Tạo Máy An Tâm. Theo biên bản thỏa thuận giá mua dự kiến sẽ là khoảng 8,5 tỷ. Hiện nay, Công ty đang tiến hành các thủ tục khóa sổ kế toán và lập báo cáo tài chính, để hai bên bàn giao tài sản và thanh lý hợp đồng mua bán.</t>
  </si>
  <si>
    <t xml:space="preserve">Hình thức sở hữu vốn: </t>
  </si>
  <si>
    <t>Cổ phần.</t>
  </si>
  <si>
    <t xml:space="preserve">Lĩnh vực kinh doanh: </t>
  </si>
  <si>
    <t>Sản xuất và kinh doanh.</t>
  </si>
  <si>
    <t>4.</t>
  </si>
  <si>
    <r>
      <t>Ngành nghề kinh doanh:</t>
    </r>
    <r>
      <rPr>
        <b/>
        <sz val="11"/>
        <color indexed="10"/>
        <rFont val="Times New Roman"/>
        <family val="1"/>
      </rPr>
      <t xml:space="preserve"> </t>
    </r>
  </si>
  <si>
    <t>5.</t>
  </si>
  <si>
    <t xml:space="preserve">Đặc điểm hoạt động của doanh nghiệp trong kỳ tài chính có ảnh hưởng đến báo cáo tài chính: </t>
  </si>
  <si>
    <t>Lạm phát tăng và lãi suất cho vay tăng ảnh hưởng đến toàn bộ chi phí đầu vào của công ty tăng theo.</t>
  </si>
  <si>
    <t>6.</t>
  </si>
  <si>
    <t>II.</t>
  </si>
  <si>
    <t>NIÊN ĐỘ KẾ TOÁN, ĐƠN VỊ TIỀN TỆ SỬ DỤNG TRONG KẾ TOÁN</t>
  </si>
  <si>
    <t>Niên độ kế toán</t>
  </si>
  <si>
    <t>Đơn vị tiền tệ sử dụng trong kế toán</t>
  </si>
  <si>
    <t xml:space="preserve">Đồng Việt Nam (VND)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</si>
  <si>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</si>
  <si>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</si>
  <si>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</si>
  <si>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</si>
  <si>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</si>
  <si>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</si>
  <si>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-----&gt; VAS 01</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</si>
  <si>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</si>
  <si>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-----&gt; VAS 21</t>
  </si>
  <si>
    <t>Hình thức kế toán áp dụng</t>
  </si>
  <si>
    <t xml:space="preserve">Hình thức kế toán áp dụng: </t>
  </si>
  <si>
    <t>Nhật ký chung.</t>
  </si>
  <si>
    <t>IV.</t>
  </si>
  <si>
    <t>CÁC CHÍNH SÁCH KẾ TOÁN ÁP DỤNG</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</si>
  <si>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</si>
  <si>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</si>
  <si>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</si>
  <si>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</si>
  <si>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</si>
  <si>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</si>
  <si>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</si>
  <si>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</si>
  <si>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</si>
  <si>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QD15-TK 139-trang 77</t>
  </si>
  <si>
    <t xml:space="preserve">Nguyên tắc ghi nhận hàng tồn kho: </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</si>
  <si>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</si>
  <si>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---&gt; đoạn 04-05 VAS 02</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</si>
  <si>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</si>
  <si>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</si>
  <si>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</si>
  <si>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---&gt; đoạn 18-19-20 VAS 02</t>
  </si>
  <si>
    <t>Nguyên tắc ghi nhận và khấu hao tài sản cố định (TSCĐ):</t>
  </si>
  <si>
    <t>4.1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</si>
  <si>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</si>
  <si>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</si>
  <si>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</si>
  <si>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</si>
  <si>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</si>
  <si>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</si>
  <si>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</si>
  <si>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</si>
  <si>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trúc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</si>
  <si>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</si>
  <si>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</si>
  <si>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</si>
  <si>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</si>
  <si>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</si>
  <si>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</si>
  <si>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</si>
  <si>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4.2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</si>
  <si>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</si>
  <si>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</si>
  <si>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</si>
  <si>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</si>
  <si>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</si>
  <si>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</si>
  <si>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</si>
  <si>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</si>
  <si>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</si>
  <si>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</si>
  <si>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</si>
  <si>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</si>
  <si>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</si>
  <si>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</si>
  <si>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</si>
  <si>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</si>
  <si>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</si>
  <si>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</si>
  <si>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</si>
  <si>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</si>
  <si>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</si>
  <si>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---&gt; QD 15 ( page 85)</t>
  </si>
  <si>
    <t xml:space="preserve">Phương pháp khấu hao TSCĐ </t>
  </si>
  <si>
    <t>Tài sản cố định hữu hình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</si>
  <si>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</si>
  <si>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</si>
  <si>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 xml:space="preserve"> 5 - 50 năm </t>
  </si>
  <si>
    <t>Máy móc, thiết bị</t>
  </si>
  <si>
    <t xml:space="preserve"> 3 - 20 năm </t>
  </si>
  <si>
    <t xml:space="preserve"> 4 - 30 năm </t>
  </si>
  <si>
    <t xml:space="preserve"> 5 - 10 năm </t>
  </si>
  <si>
    <t xml:space="preserve"> 5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</si>
  <si>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</si>
  <si>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</si>
  <si>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</si>
  <si>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</si>
  <si>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</si>
  <si>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</si>
  <si>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</si>
  <si>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</si>
  <si>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</si>
  <si>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</si>
  <si>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Lưu ý chỉnh cho phù hợp từng Cty</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</si>
  <si>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</si>
  <si>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</si>
  <si>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</si>
  <si>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</si>
  <si>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</si>
  <si>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</si>
  <si>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</si>
  <si>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</si>
  <si>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</si>
  <si>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</si>
  <si>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t>---&gt; đoạn 04 -VAS07</t>
  </si>
  <si>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</si>
  <si>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---&gt; VAS 08 và TT244/2009/TT-BTC</t>
  </si>
  <si>
    <r>
      <rPr>
        <b/>
        <sz val="11"/>
        <rFont val="Times New Roman"/>
        <family val="1"/>
      </rPr>
      <t>Nguyên tắc ghi nhận các khoản đầu tư ngắn hạn khác:</t>
    </r>
    <r>
      <rPr>
        <sz val="11"/>
        <rFont val="Times New Roman"/>
        <family val="1"/>
      </rPr>
      <t xml:space="preserve"> Là các khoản đầu tư như: cho vay (tiền gửi có ký hạn) thời hạn thu hồi dưới 1 năm (đầu tư ngắn hạn). Các khoản đầu tư này được phản ánh trên báo cáo tài chính theo phương pháp giá gốc.</t>
    </r>
  </si>
  <si>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</si>
  <si>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</si>
  <si>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</si>
  <si>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</si>
  <si>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Dự phòng tổn thất các khoản đầu tư tài chính dài hạn (đầu tư vào công ty con) được lập khi Công ty khi xác định được các khoản đầu tư này bị giảm sút giá trị không phải tạm thời và ngoài kế hoạch do kết quả hoạt động của các công ty con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</si>
  <si>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</si>
  <si>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7.</t>
  </si>
  <si>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</si>
  <si>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</si>
  <si>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---&gt; đoạn 03,06,07 VAS 16</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</si>
  <si>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</si>
  <si>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---&gt; đoạn 11 VAS 16</t>
  </si>
  <si>
    <t>8.</t>
  </si>
  <si>
    <t>Nguyên tắc ghi nhận và vốn hoá các khoản chi phí khác:</t>
  </si>
  <si>
    <r>
      <t xml:space="preserve">Chi phí trả trước ngắn hạn bao gồm: </t>
    </r>
    <r>
      <rPr>
        <sz val="11"/>
        <rFont val="Times New Roman"/>
        <family val="1"/>
      </rPr>
      <t>máy móc và công cụ dụng cụ không đủ tiêu chuẩn hình thành tài sản cố định và các chi phí khác... liên quan đến hoạt động sản xuất kinh doanh của nhiều kỳ kế toán cần phải phân bổ.</t>
    </r>
  </si>
  <si>
    <t>---&gt; QÑ 15</t>
  </si>
  <si>
    <r>
      <t xml:space="preserve">Phương pháp phân bổ chi phí trả trước: </t>
    </r>
    <r>
      <rPr>
        <sz val="11"/>
        <rFont val="Times New Roman"/>
        <family val="1"/>
      </rPr>
      <t>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</si>
  <si>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</si>
  <si>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---&gt; 02 - TT 21/2006/TT-BTC</t>
  </si>
  <si>
    <t>9.</t>
  </si>
  <si>
    <t>Nguyên tắc và phương pháp ghi nhận chi phí phải trả:</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</si>
  <si>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và các chi phí phải trả khác.</t>
    </r>
  </si>
  <si>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</si>
  <si>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 Dự phòng phải trả của Công ty là khoản dự phòng bảo hành sản phẩm máy phát điện.</t>
    </r>
  </si>
  <si>
    <t>---&gt; đoạn 11 - VAS 18</t>
  </si>
  <si>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 Công ty trích lập theo tỷ lệ ước tính hợp lý trên doanh thu phát sinh trong năm.</t>
    </r>
  </si>
  <si>
    <t>10.</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</si>
  <si>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</si>
  <si>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</si>
  <si>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</si>
  <si>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</si>
  <si>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</si>
  <si>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</si>
  <si>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Nguyên tắc ghi nhận thặng dư vốn cổ phần và vốn khác.</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</si>
  <si>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</si>
  <si>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</si>
  <si>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</si>
  <si>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</si>
  <si>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</si>
  <si>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t>
  </si>
  <si>
    <t>+ 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</si>
  <si>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</si>
  <si>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</si>
  <si>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11.</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</si>
  <si>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</si>
  <si>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</si>
  <si>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</si>
  <si>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</si>
  <si>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Nguyên tắc và phương pháp ghi nhận doanh thu cung cấp dịch vụ</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</si>
  <si>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</si>
  <si>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</si>
  <si>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</si>
  <si>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hoạt động tài chính</t>
  </si>
  <si>
    <t xml:space="preserve">Doanh thu hoạt động tài chính phản ánh doanh thu từ tiền lãi,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 </t>
  </si>
  <si>
    <t>Doanh thu phát sinh từ tiền lãi,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</si>
  <si>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</si>
  <si>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</si>
  <si>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</si>
  <si>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</si>
  <si>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</si>
  <si>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</si>
  <si>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</si>
  <si>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</si>
  <si>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</si>
  <si>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</si>
  <si>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</si>
  <si>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</si>
  <si>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</si>
  <si>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---&gt; đoạn 22 - VAS 15</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</si>
  <si>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</si>
  <si>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</si>
  <si>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</si>
  <si>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12.</t>
  </si>
  <si>
    <t>Nguyên tắc và phương pháp ghi nhận chi phí tài chính</t>
  </si>
  <si>
    <r>
      <t xml:space="preserve">Chi phí tài chính bao gồm: </t>
    </r>
    <r>
      <rPr>
        <sz val="11"/>
        <rFont val="Times New Roman"/>
        <family val="1"/>
      </rPr>
      <t>Các khoản chi phí hoặc khoản lỗ liên quan đến các hoạt động đầu tư tài chính, chi phí cho vay và đi vay vốn, chi phí góp vốn liên doanh, liên kết, lỗ chuyển nhượng chứng khoán ngắn hạn, chi phí giao dịch bán chứng khoán..;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</si>
  <si>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</si>
  <si>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13.</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</si>
  <si>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</si>
  <si>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</si>
  <si>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</si>
  <si>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</si>
  <si>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</si>
  <si>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</si>
  <si>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</si>
  <si>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</si>
  <si>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</si>
  <si>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Chính sách thuế theo những điều kiện quy định cho công ty năm hiện hành như sau:</t>
  </si>
  <si>
    <t>---&gt; điền những quy định thuế và ưu đãi thuế riêng của công ty</t>
  </si>
  <si>
    <t>Theo công văn số 4830/CT-TT&amp;HT ngày 23/07/2008 của Cục Thuế tỉnh Bình Dương trả lời cho Công ty được hưởng thuế suất ưu đãi 15% trong 12 năm và thời gian hưởng thuế suất ưu đãi còn lại từ năm 2004 đến hết năm 2012 và tiếp tục được giảm 50% số thuế TNDN phải nộp thêm 6 năm kể từ năm 2004 đến hết năm 2009.</t>
  </si>
  <si>
    <t>14.</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</si>
  <si>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</si>
  <si>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</si>
  <si>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</si>
  <si>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</si>
  <si>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</si>
  <si>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</si>
  <si>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nếu có sự khác biệt trọng yếu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</si>
  <si>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</si>
  <si>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</si>
  <si>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</si>
  <si>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</si>
  <si>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</si>
  <si>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</si>
  <si>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</si>
  <si>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</si>
  <si>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</si>
  <si>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</si>
  <si>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</si>
  <si>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</si>
  <si>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</si>
  <si>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</si>
  <si>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</si>
  <si>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</si>
  <si>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</si>
  <si>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17.</t>
  </si>
  <si>
    <t>Các nguyên tắc và phương pháp kế toán khác</t>
  </si>
  <si>
    <t>Nếu có phát sinh những khoản khác thì trình bày đặc thù của khách hàng.</t>
  </si>
  <si>
    <t>15.</t>
  </si>
  <si>
    <t>1. Nguyên tắc ghi nhận thông tin về các bên liên quan:</t>
  </si>
  <si>
    <t>Các bên được coi là liên quan nếu một bên có khả năng kiểm soát hoặc có ảnh hưởng đáng kể đối với bên kia trong việc ra quyết định về các chính sách tài chính hoạt động.</t>
  </si>
  <si>
    <r>
      <rPr>
        <b/>
        <sz val="11"/>
        <color indexed="56"/>
        <rFont val="Times New Roman"/>
        <family val="1"/>
      </rPr>
      <t>Các bên liên quan cần được trình bày gồm</t>
    </r>
    <r>
      <rPr>
        <sz val="11"/>
        <color indexed="56"/>
        <rFont val="Times New Roman"/>
        <family val="1"/>
      </rPr>
      <t xml:space="preserve">: </t>
    </r>
    <r>
      <rPr>
        <sz val="11"/>
        <rFont val="Times New Roman"/>
        <family val="1"/>
      </rPr>
      <t>Công ty mẹ; công ty con; các bên liên doanh; cơ sở kinh doanh đồng kiểm soát; các công ty liên kết; các cá nhân có quyền trực tiếp hoặc gián tiếp biểu quyết ở công ty dẫn đến tính ảnh hưởng đáng kể tới công ty, kể cả các thành viên mật thiết trong gia đình của các cá nhân này; các nhân viên chủ chốt có quyền và trách nhiệm lập kế hoạch, quản lý và hoạt động của công ty; các doanh nghiệp của các cá nhân có ảnh hưởng đáng kể đang nắm quyền quản lý, kiểm soát và chi phối công ty.</t>
    </r>
  </si>
  <si>
    <r>
      <rPr>
        <b/>
        <sz val="11"/>
        <color indexed="56"/>
        <rFont val="Times New Roman"/>
        <family val="1"/>
      </rPr>
      <t>Các giao dịch chủ yếu giữa các bên liên quan được trình bày trong thuyết minh báo cáo tài chính:</t>
    </r>
    <r>
      <rPr>
        <sz val="11"/>
        <color indexed="56"/>
        <rFont val="Times New Roman"/>
        <family val="1"/>
      </rPr>
      <t xml:space="preserve">  </t>
    </r>
    <r>
      <rPr>
        <sz val="11"/>
        <rFont val="Times New Roman"/>
        <family val="1"/>
      </rPr>
      <t>Mua hoặc bán hàng hóa, tài sản;  Cung cấp hay nhận dịch vụ;  Giao dịch đại lý; Giao dịch thuê tài sản; Chuyển giao về nghiên cứu và phát triển; Thỏa thuận về giấy phép; Các khoản góp vốn, vay và tài trợ; Bảo lãnh và thế chấp; Các hợp đồng quản lý...</t>
    </r>
  </si>
  <si>
    <t>2. Nguyên tắc trình bày tài sản, doanh thu, kết quả kinh doanh theo bộ phận.</t>
  </si>
  <si>
    <r>
      <t xml:space="preserve">Các bộ phận cần lập báp cáo: </t>
    </r>
    <r>
      <rPr>
        <sz val="11"/>
        <color indexed="12"/>
        <rFont val="Times New Roman"/>
        <family val="1"/>
      </rPr>
      <t xml:space="preserve">là một bộ phận theo lĩnh vực kinh doanh hoặc một bộ phận theo khu vực địa lý được xác định dựa trên định nghĩa sau: </t>
    </r>
  </si>
  <si>
    <r>
      <rPr>
        <b/>
        <sz val="11"/>
        <color indexed="56"/>
        <rFont val="Times New Roman"/>
        <family val="1"/>
      </rPr>
      <t>Bộ phận theo lĩnh vực kinh doanh:</t>
    </r>
    <r>
      <rPr>
        <sz val="11"/>
        <color indexed="56"/>
        <rFont val="Times New Roman"/>
        <family val="1"/>
      </rPr>
      <t xml:space="preserve"> </t>
    </r>
    <r>
      <rPr>
        <sz val="11"/>
        <color indexed="12"/>
        <rFont val="Times New Roman"/>
        <family val="1"/>
      </rPr>
      <t>Là một bộ phận có thể phân biệt được của một doanh nghiệp tham gia vào sản xuất hoặc cung cấp sản phẩm, dịch vụ riêng lẻ, một nhóm các sản phẩm hoặc các dịch vụ có liên quan đến bộ phận này chịu rủi ro và lợi ích kinh tế khác với bộ phận kinh doanh khác. Một lĩnh vực kinh doanh không bao gồm các sản phẩm, dịch vụ có rủi ro và lợi ích kinh tế khác biệt đáng kể. Có những điểm không tương đồng với một hoặc vài nhân tố trong định nghĩa bộ phận theo lĩnh vực kinh doanh nhưng các sản phẩm, dịch vụ trong một lĩnh vực kinh doanh phải tương đồng phần lớn nhân tố.</t>
    </r>
  </si>
  <si>
    <r>
      <rPr>
        <b/>
        <sz val="11"/>
        <rFont val="Times New Roman"/>
        <family val="1"/>
      </rPr>
      <t>Bộ phận theo khu vực địa lý:</t>
    </r>
    <r>
      <rPr>
        <sz val="11"/>
        <rFont val="Times New Roman"/>
        <family val="1"/>
      </rPr>
      <t xml:space="preserve"> </t>
    </r>
    <r>
      <rPr>
        <sz val="11"/>
        <color indexed="12"/>
        <rFont val="Times New Roman"/>
        <family val="1"/>
      </rPr>
      <t>Là một bộ phận có thể phân biệt được của một doanh nghiệp tham gia vào quá trình sản xuất hoặc cung cấp sản phẩm, dịch vụ trong phạm vi một môi trường kinh tế cụ thể mà bộ phận này có chịu rủi ro và lợi ích kinh tế khác với các bộ phận kinh doanh trong các môi trường kinh tế khác. Một khu vực địa lý không bao gồm các hoạt động trong môi trường kinh tế có rủi ro và lợi ích kinh tế khác biệt đáng kể. Một khu vực địa lý có thể là một quốc gia, hai hay nhiều quốc gia hoặc một, hai hay nhiều tỉnh, thành phố trong cả nước.</t>
    </r>
  </si>
  <si>
    <t>16.</t>
  </si>
  <si>
    <t>Công cụ tài chính:</t>
  </si>
  <si>
    <t>Tài sản tài chính</t>
  </si>
  <si>
    <t>Theo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</si>
  <si>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Tại thời điểm ghi nhận lần đầu, tài sản tài chính được xác định theo nguyên giá cộng với chi phí giao dịch trực tiếp có liên quan.</t>
  </si>
  <si>
    <t>Các tài sản tài chính của công ty bao gồm tiền và các khoản tiền gửi có kỳ hạn, các khoản phải thu khách hàng và phải thu khác.</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</si>
  <si>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</si>
  <si>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</si>
  <si>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</si>
  <si>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Nợ phải trả tài chính của Công ty bao gồm các khoản vay và phải trả người bán.</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</si>
  <si>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</si>
  <si>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</si>
  <si>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V. THÔNG TIN BỔ SUNG CHO CÁC KHOẢN MỤC TRÌNH BÀY TRONG BẢNG CÂN ĐỐI KẾ TOÁN.</t>
  </si>
  <si>
    <t>Tiền và các khoản tương tương tiền</t>
  </si>
  <si>
    <t xml:space="preserve">Tiền mặt </t>
  </si>
  <si>
    <t>Tiền gửi ngân hàng</t>
  </si>
  <si>
    <t>Tiền gửi ngân hàng VNĐ</t>
  </si>
  <si>
    <t xml:space="preserve">Tiền gửi ngân hàng USD </t>
  </si>
  <si>
    <t xml:space="preserve">Tiền gửi ngân hàng EUR </t>
  </si>
  <si>
    <t xml:space="preserve">Tiền đang chuyển </t>
  </si>
  <si>
    <t>Các khoản tương đương tiền</t>
  </si>
  <si>
    <t>Tiền gửi có kỳ hạn &gt; 3 tháng</t>
  </si>
  <si>
    <t>Trình bày theo TT244/2009/TT_BTC</t>
  </si>
  <si>
    <t xml:space="preserve"> Số lượng </t>
  </si>
  <si>
    <t xml:space="preserve"> Giá trị </t>
  </si>
  <si>
    <t xml:space="preserve">Chứng khoán đầu tư </t>
  </si>
  <si>
    <t>chi tiết cho từng loại chứng khoán</t>
  </si>
  <si>
    <t>Công ty A - Mã CK</t>
  </si>
  <si>
    <t xml:space="preserve">Đầu tư ngắn hạn khác </t>
  </si>
  <si>
    <t xml:space="preserve">Dự phòng giảm giá đầu tư ngắn hạn </t>
  </si>
  <si>
    <t>ghi âm</t>
  </si>
  <si>
    <t>Lý do thay đổi đối với từng khoản đầu tư:</t>
  </si>
  <si>
    <t>Các khoản phải thu ngắn hạn khác</t>
  </si>
  <si>
    <t>Phải thu về cổ phần hóa</t>
  </si>
  <si>
    <t>Phải thu về cổ tức và lợi nhuận được chia</t>
  </si>
  <si>
    <t>Hàng mua đang đi đường</t>
  </si>
  <si>
    <t>Công cụ, dụng cụ</t>
  </si>
  <si>
    <t>Chi phí SX, KD dở dang</t>
  </si>
  <si>
    <t xml:space="preserve">Thành phẩm </t>
  </si>
  <si>
    <t>Hàng hoá</t>
  </si>
  <si>
    <t xml:space="preserve">Hàng hoá kho bảo thuế </t>
  </si>
  <si>
    <t>Hàng hoá bất động sản</t>
  </si>
  <si>
    <t xml:space="preserve">(-) Dự phòng giảm giá hàng tồn kho </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</si>
  <si>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</si>
  <si>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</si>
  <si>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</si>
  <si>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t>
  </si>
  <si>
    <t>hoàn nhập dự phòng giảm giá hàng tồn kho: hàng tồn kho lâu năm không sử dụng, hư hỏng.</t>
  </si>
  <si>
    <t>Thuế TNDN nộp thừa</t>
  </si>
  <si>
    <t>Các khoản thuế khác phải thu Nhà nước</t>
  </si>
  <si>
    <t>lctt</t>
  </si>
  <si>
    <t>Kí quỹ mở LC, bảo lãnh bảo hành</t>
  </si>
  <si>
    <t>Tài sản thiếu chờ xử lý</t>
  </si>
  <si>
    <t>Vốn kinh doanh đơn vị trực thuộc</t>
  </si>
  <si>
    <t>Phải thu dài hạn khác</t>
  </si>
  <si>
    <t>Ký quỹ, ký cược dài hạn</t>
  </si>
  <si>
    <t>Các khoản tiền nhận ủy thác</t>
  </si>
  <si>
    <t>Cho vay không lãi</t>
  </si>
  <si>
    <t>Tài sản cố định hữu hình</t>
  </si>
  <si>
    <t>Nhà cửa, vật kiến trúc</t>
  </si>
  <si>
    <t xml:space="preserve"> Tổng cộng </t>
  </si>
  <si>
    <t>----&gt; nếu bảng này bị dài quá có thể trình bảy bảng sang một sheet riêng- định dạng giấy ngang</t>
  </si>
  <si>
    <t xml:space="preserve">Nguyên giá </t>
  </si>
  <si>
    <t>Trình bày ở tài sản cố định hữu hình</t>
  </si>
  <si>
    <t>ĐT XDCB h.thành</t>
  </si>
  <si>
    <t>Tăng khác</t>
  </si>
  <si>
    <t>Chuyển sang BĐS</t>
  </si>
  <si>
    <t>Thanh lý, nhượng bán</t>
  </si>
  <si>
    <t>Giảm khác</t>
  </si>
  <si>
    <t xml:space="preserve">Giá trị hao mòn lũy kế </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</si>
  <si>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</si>
  <si>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</si>
  <si>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</si>
  <si>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</si>
  <si>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</si>
  <si>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</si>
  <si>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</si>
  <si>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</si>
  <si>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</si>
  <si>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</si>
  <si>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</si>
  <si>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</si>
  <si>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</si>
  <si>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</si>
  <si>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</si>
  <si>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</si>
  <si>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</si>
  <si>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Phần mềm 
máy vi tính</t>
  </si>
  <si>
    <t>Tạo ra từ nội bộ DN</t>
  </si>
  <si>
    <t>Tăng do hợp nhất KD</t>
  </si>
  <si>
    <t xml:space="preserve"> </t>
  </si>
  <si>
    <t>Khấu hao trong kỳ</t>
  </si>
  <si>
    <t xml:space="preserve">                          -   </t>
  </si>
  <si>
    <t xml:space="preserve">                        -   </t>
  </si>
  <si>
    <t xml:space="preserve">* Thuyết minh số liệu và các giải trình khác: </t>
  </si>
  <si>
    <t>Tài sản cố định vô hình là quyền sử dụng đất có thời hạn tại khu công nghiệp Sóng Thần 1, Dĩ An, Bình Dương được dùng để thế chấp cho các khoản vay trong kỳ.</t>
  </si>
  <si>
    <t>Chi phí xây dựng cơ bản dở dang cho các dự án</t>
  </si>
  <si>
    <t>Chi phí khảo sát địa chất Nhà máy tại Đà Nẵng</t>
  </si>
  <si>
    <t>Chi phí khảo sát địa chất Nhà máy Tonlebet</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</si>
  <si>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</si>
  <si>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</si>
  <si>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</si>
  <si>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</si>
  <si>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</si>
  <si>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</si>
  <si>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</si>
  <si>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</si>
  <si>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</si>
  <si>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xem lai CM 05 " BDS Dau tu"</t>
  </si>
  <si>
    <t>* Nguyên giá bất động sản đầu tư tăng thêm do:</t>
  </si>
  <si>
    <t xml:space="preserve">                                -   </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</si>
  <si>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</si>
  <si>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</si>
  <si>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</si>
  <si>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</si>
  <si>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</si>
  <si>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</si>
  <si>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</si>
  <si>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</si>
  <si>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</si>
  <si>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</si>
  <si>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</si>
  <si>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</si>
  <si>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</si>
  <si>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 xml:space="preserve"> Các khoản đầu tư tài chính dài hạn  </t>
  </si>
  <si>
    <t>Tỷ lệ</t>
  </si>
  <si>
    <t xml:space="preserve">Đầu tư vào công ty con </t>
  </si>
  <si>
    <t>(1)</t>
  </si>
  <si>
    <t>Đầu tư vào Cty TNHH MTV Chế Tạo Máy An Tâm</t>
  </si>
  <si>
    <t>(2)</t>
  </si>
  <si>
    <t>Công ty TNHH Nhà Máy Tonlebet - Cambodia</t>
  </si>
  <si>
    <t xml:space="preserve">Đầu tư dài hạn khác </t>
  </si>
  <si>
    <t xml:space="preserve">Đầu tư cổ phiếu </t>
  </si>
  <si>
    <t>+ Cty A - mã CK</t>
  </si>
  <si>
    <t>Đầu tư trái phiếu</t>
  </si>
  <si>
    <t>+ Cty A</t>
  </si>
  <si>
    <t>Đầu tư tín phiếu</t>
  </si>
  <si>
    <t>Cho vay dài hạn</t>
  </si>
  <si>
    <t>(3)</t>
  </si>
  <si>
    <t xml:space="preserve">Dự phòng giảm giá đầu tư tài chính dài hạn </t>
  </si>
  <si>
    <t>Ghi âm</t>
  </si>
  <si>
    <t>1. Ngày 14/06/2012, Công ty Cổ Phần Chế Tạo Máy Dzĩ An tiến hành góp vốn đầu tư 100% (mua lại) vào Cty TNHH MTV Chế Tạo Máy An Tâm. Theo biên bản thỏa thuận giá mua dự kiến sẽ là khoảng 8,4 tỷ. Hiện nay, Công ty đang tiến hành các thủ tục khóa sổ kế toán và lập báo cáo tài chính, để hai bên bàn giao tài sản và thanh lý hợp đồng mua bán.</t>
  </si>
  <si>
    <t>2. Công ty TNHH MTV Nhà Máy Điện Sinh Khối Tonlebet đã đi vào hoạt động vào năm 2011.  Nhà máy điện đi vào hoạt động, tuy nhiên hiện nay vẫn chưa chạy ra điện ổn định, công suất không như dự kiến ban đầu.</t>
  </si>
  <si>
    <t>3. Dự phòng khoản lỗ ngoài kế hoạch của công ty con tại Cambodia.</t>
  </si>
  <si>
    <t>Chi phí trả trước dài hạn và tài sản dài hạn khác</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</si>
  <si>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</si>
  <si>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</si>
  <si>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</si>
  <si>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</si>
  <si>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</si>
  <si>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Ký quỹ ký cược dài hạn</t>
  </si>
  <si>
    <t>+ Công ty ….</t>
  </si>
  <si>
    <t xml:space="preserve">10. </t>
  </si>
  <si>
    <t>Vay ngân hàng</t>
  </si>
  <si>
    <t>Chi nhánh ngân hàng Công Thương - KCN Bình Dương</t>
  </si>
  <si>
    <t>Vay bằng VNĐ</t>
  </si>
  <si>
    <t>Vay bằng USD</t>
  </si>
  <si>
    <t>Nợ dài hạn đến hạn trả</t>
  </si>
  <si>
    <t>Thuyết minh các khoản nợ vay ngân hàng</t>
  </si>
  <si>
    <t>Số hợp đồng</t>
  </si>
  <si>
    <t>Ngày vay</t>
  </si>
  <si>
    <t>Thời hạn</t>
  </si>
  <si>
    <t>Lãi suất</t>
  </si>
  <si>
    <t>Hình thức 
đảm bảo</t>
  </si>
  <si>
    <t>12 tháng</t>
  </si>
  <si>
    <t>Thả nổi</t>
  </si>
  <si>
    <t>Thế chấp động sản và bất động sản.</t>
  </si>
  <si>
    <t>Thuế và các khoản phải nộp Nhà nước</t>
  </si>
  <si>
    <t>Thuế tiêu thụ đặc biệt</t>
  </si>
  <si>
    <t>Thuế thu nhập doanh nghiệp</t>
  </si>
  <si>
    <t>Thuế tài nguyên</t>
  </si>
  <si>
    <t>Thuế nhà đất và tiền thuê đất</t>
  </si>
  <si>
    <t>Các loại thuế khác</t>
  </si>
  <si>
    <t>Các khoản phí, lệ phí và các khoản phải nộp khác</t>
  </si>
  <si>
    <t>Tài sản thừa chờ giải quyết</t>
  </si>
  <si>
    <t>Kinh phí công đoàn</t>
  </si>
  <si>
    <t xml:space="preserve">Bảo hiểm xã hội, y tế </t>
  </si>
  <si>
    <t xml:space="preserve">Phải trả về cổ phần hoá </t>
  </si>
  <si>
    <t xml:space="preserve">Nhận ký quỹ, ký cược ngắn hạn </t>
  </si>
  <si>
    <t>Lương &amp; thưởng theo doanh thu</t>
  </si>
  <si>
    <t>Vay và nợ dài hạn</t>
  </si>
  <si>
    <t>Vay dài hạn</t>
  </si>
  <si>
    <t>Thuê tài chính</t>
  </si>
  <si>
    <t>Nợ dài hạn khác</t>
  </si>
  <si>
    <t>Ngân hàng A gồm có các hợp đồng vay sau:</t>
  </si>
  <si>
    <t>Ngày đáo hạn</t>
  </si>
  <si>
    <t>Thuyết minh các khoản nợ thuê tài chính</t>
  </si>
  <si>
    <t>Ngày thuê</t>
  </si>
  <si>
    <t>Ghi chú</t>
  </si>
  <si>
    <t>Vào ngày 31 tháng 12 năm 2010, các khoản tiền thuê phải trả trong tương lai theo hợp đồng thuê tài chính được trình bày như sau:</t>
  </si>
  <si>
    <t>Năm nay</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</si>
  <si>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</si>
  <si>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</si>
  <si>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</si>
  <si>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</si>
  <si>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</si>
  <si>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</si>
  <si>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</si>
  <si>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</si>
  <si>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</si>
  <si>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</si>
  <si>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</si>
  <si>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</si>
  <si>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</si>
  <si>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</si>
  <si>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</si>
  <si>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</si>
  <si>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</si>
  <si>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</si>
  <si>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</si>
  <si>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</si>
  <si>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</si>
  <si>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</si>
  <si>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Dự phòng bảo hành sản phẩm máy phát điện</t>
  </si>
  <si>
    <t xml:space="preserve">a. Bảng đối chiếu biến động của Vốn chủ sở hữu </t>
  </si>
  <si>
    <t xml:space="preserve">Nếu phát sinh ÍT CỘT  thì thể hiện trang dọc này </t>
  </si>
  <si>
    <t>Vốn đầu tư của chủ sỡ hữu</t>
  </si>
  <si>
    <t xml:space="preserve"> Lợi nhuận sau thuế chưa phân phối </t>
  </si>
  <si>
    <t xml:space="preserve"> Cộng </t>
  </si>
  <si>
    <t>Số dư đầu năm trước</t>
  </si>
  <si>
    <t>Trình bày ở sheet Vốn</t>
  </si>
  <si>
    <t>Lợi nhuận</t>
  </si>
  <si>
    <t>Số dư cuối năm trước</t>
  </si>
  <si>
    <t>Số dư đầu năm nay</t>
  </si>
  <si>
    <t>Số dư cuối năm nay</t>
  </si>
  <si>
    <t>Vốn góp của Nhà nước</t>
  </si>
  <si>
    <t>Vốn góp của các cổ đông</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</si>
  <si>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</si>
  <si>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</si>
  <si>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</si>
  <si>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</si>
  <si>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tăng trong kỳ</t>
  </si>
  <si>
    <t>Vốn góp giảm trong năm</t>
  </si>
  <si>
    <t>Vốn góp cuối kỳ</t>
  </si>
  <si>
    <t>Cổ tức, lợi nhuận đã chia</t>
  </si>
  <si>
    <t>Cổ tức của cổ phiếu ưu đãi lũy kế chưa ghi nhận</t>
  </si>
  <si>
    <t xml:space="preserve">                     -   </t>
  </si>
  <si>
    <t>đ. Cổ phiếu</t>
  </si>
  <si>
    <t>Số lượng cổ phiếu đăng ký phát hành</t>
  </si>
  <si>
    <t>Cổ phiếu ưu đãi</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</si>
  <si>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</si>
  <si>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</si>
  <si>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</si>
  <si>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</si>
  <si>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</si>
  <si>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</si>
  <si>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</si>
  <si>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</si>
  <si>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</si>
  <si>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</si>
  <si>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</si>
  <si>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23.</t>
  </si>
  <si>
    <t xml:space="preserve">Nguồn kinh phí </t>
  </si>
  <si>
    <t>Nguồn kinh phí còn lại đầu năm</t>
  </si>
  <si>
    <t>Nguồn kinh phí được cấp trong năm</t>
  </si>
  <si>
    <t>Chi sự nghiệp</t>
  </si>
  <si>
    <t>Nguồn kinh phí còn lại cuối năm</t>
  </si>
  <si>
    <t>24.</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</si>
  <si>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</si>
  <si>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</si>
  <si>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</si>
  <si>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</si>
  <si>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</si>
  <si>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</si>
  <si>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</si>
  <si>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</si>
  <si>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HOẠT ĐỘNG KINH DOANH.</t>
  </si>
  <si>
    <t>01.</t>
  </si>
  <si>
    <t>Doanh thu bán hàng và cung cấp dịch vụ</t>
  </si>
  <si>
    <t>Doanh thu cung cấp dịch vụ</t>
  </si>
  <si>
    <t>Doanh thu hợp đồng xây dựng (*)</t>
  </si>
  <si>
    <t>Doanh thu kinh doanh bất động sản đầu tư</t>
  </si>
  <si>
    <t xml:space="preserve"> trình bày theo 31e. VAS 05 </t>
  </si>
  <si>
    <t>(*): Đối với doanh nghiệp có hoạt động xây lắp</t>
  </si>
  <si>
    <t xml:space="preserve">+ </t>
  </si>
  <si>
    <t>Doanh thu của hợp đồng được ghi nhận trong kỳ</t>
  </si>
  <si>
    <t>+</t>
  </si>
  <si>
    <t xml:space="preserve">Tổng doanh thu lũy kế của hợp đồng xây dựng </t>
  </si>
  <si>
    <t>được ghi nhận đến thời điểm lập báo cáo tài chính</t>
  </si>
  <si>
    <t>02.</t>
  </si>
  <si>
    <t>Các khoản giảm trừ doanh thu</t>
  </si>
  <si>
    <t>Chiết khấu thương mại</t>
  </si>
  <si>
    <t>Giảm giá hàng bán</t>
  </si>
  <si>
    <t>Thuế GTGT phải nộp (Phương pháp trực tiếp)</t>
  </si>
  <si>
    <t>Thuế xuất khẩu</t>
  </si>
  <si>
    <t>03.</t>
  </si>
  <si>
    <t>Doanh thu thuần về bán hàng và cung cấp dịch vụ</t>
  </si>
  <si>
    <t>Doanh thu thuần cung cấp dịch vụ</t>
  </si>
  <si>
    <t xml:space="preserve">Doanh thu thuần hợp đồng xây dựng </t>
  </si>
  <si>
    <t>Doanh thu thuần kinh doanh bất động sản đầu tư</t>
  </si>
  <si>
    <t>04.</t>
  </si>
  <si>
    <t xml:space="preserve">Giá vốn hàng bán </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</si>
  <si>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</si>
  <si>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</si>
  <si>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</si>
  <si>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</si>
  <si>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</si>
  <si>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</si>
  <si>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</si>
  <si>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05.</t>
  </si>
  <si>
    <t>Doanh thu hoạt động tài chính</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</si>
  <si>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</si>
  <si>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</si>
  <si>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</si>
  <si>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</si>
  <si>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</si>
  <si>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</si>
  <si>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</si>
  <si>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06.</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</si>
  <si>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</si>
  <si>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</si>
  <si>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</si>
  <si>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</si>
  <si>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</si>
  <si>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</si>
  <si>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</si>
  <si>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đầu tư vào công ty con tại cambodia</t>
  </si>
  <si>
    <t>Chi phí tài chính khác</t>
  </si>
  <si>
    <t>07.</t>
  </si>
  <si>
    <t>Thu nhập khác</t>
  </si>
  <si>
    <t>Thu nhập nhượng bán thanh lý tài sản</t>
  </si>
  <si>
    <t>Thu chênh lệch thanh toán</t>
  </si>
  <si>
    <t>Thu tiền bán phế liệu</t>
  </si>
  <si>
    <t>08.</t>
  </si>
  <si>
    <t>Chi phí khác</t>
  </si>
  <si>
    <t>Chi tiền do vi phạm hợp đồng</t>
  </si>
  <si>
    <t>09.</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</si>
  <si>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</si>
  <si>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</si>
  <si>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</si>
  <si>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</si>
  <si>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</si>
  <si>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kỳ hiện hành (1+2)</t>
  </si>
  <si>
    <t>3.1</t>
  </si>
  <si>
    <t>Thu nhập được ưu, đãi miễn giảm thuế</t>
  </si>
  <si>
    <t>3.2</t>
  </si>
  <si>
    <t xml:space="preserve">Thu nhập không được ưu, đãi miễn giảm thuế </t>
  </si>
  <si>
    <t>Thu nhập khác - chi phí thanh lý tài sản/CLTG</t>
  </si>
  <si>
    <t>4. Chi phí thuế thu nhập doanh nghiệp đã tạm nộp trong kỳ</t>
  </si>
  <si>
    <t>Từ thu nhập được ưu, đãi miễn giảm thuế (3.1*15%)</t>
  </si>
  <si>
    <t>Từ thu nhập không được ưu, đãi miễn giảm thuế (3.2* 25%)</t>
  </si>
  <si>
    <t xml:space="preserve">5. Điều chỉnh chi phí thuế thu nhập doanh nghiệp của các </t>
  </si>
  <si>
    <t>năm trước vào chi phí thuế thu nhập doanh nghiệp năm nay</t>
  </si>
  <si>
    <t>5. Thuế thu nhập doanh nghiệp giảm (4.1*50%)</t>
  </si>
  <si>
    <t>6. Thuế thu nhập doanh nghiệp phải nộp (4-5)</t>
  </si>
  <si>
    <t>7. Thuế thu nhập doanh nghiệp giảm 30% theo TT03/2009/TT-BTC</t>
  </si>
  <si>
    <t>5. Tổng chi phí thuế thu nhập doanh nghiệp kỳ hiện hành</t>
  </si>
  <si>
    <t>34.</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</si>
  <si>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</si>
  <si>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</si>
  <si>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</si>
  <si>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</si>
  <si>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</si>
  <si>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</si>
  <si>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</si>
  <si>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</si>
  <si>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</si>
  <si>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</si>
  <si>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Lợi nhuận kế toán sau thuế thu nhập doanh nghiệp</t>
  </si>
  <si>
    <t xml:space="preserve">  -  Các khoản điều chỉnh tăng</t>
  </si>
  <si>
    <t>Lợi nhuận hoặc lỗ phân bổ cho cổ đông 
sở hữu cổ phiếu phổ thông.</t>
  </si>
  <si>
    <t>VII. THÔNG TIN BỔ SUNG CHO CÁC KHOẢN MỤC TRÌNH BÀY TRONG BÁO CÁO LƯU CHUYỂN TIỀN TỆ</t>
  </si>
  <si>
    <t>37.</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</si>
  <si>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</si>
  <si>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</si>
  <si>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</si>
  <si>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</si>
  <si>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</si>
  <si>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</si>
  <si>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</si>
  <si>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</si>
  <si>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Mối 
quan hệ</t>
  </si>
  <si>
    <t>Tính chất 
giao dịch</t>
  </si>
  <si>
    <t xml:space="preserve"> Phát sinh 
trong kỳ </t>
  </si>
  <si>
    <t xml:space="preserve"> Số dư 
cuối kỳ</t>
  </si>
  <si>
    <t xml:space="preserve">1. Cty TNHH Nhà Máy </t>
  </si>
  <si>
    <t>Mẹ - Con</t>
  </si>
  <si>
    <t xml:space="preserve">Góp vốn </t>
  </si>
  <si>
    <t>Tonlebet - cambodia</t>
  </si>
  <si>
    <t>2. Chi nhánh Cambodia</t>
  </si>
  <si>
    <t>Chi nhánh</t>
  </si>
  <si>
    <t>Phải thu</t>
  </si>
  <si>
    <t>3. Cty TNHH CTM An Tâm</t>
  </si>
  <si>
    <t>Ảnh hưởng của Thông tư 201 đến các báo cáo tài chính năm hiện hành</t>
  </si>
  <si>
    <t>Như đã trình bày ở thuyết minh số …, trong năm tài chính kết thúc ngày 31 tháng 12 năm 2010, Công ty áp dụng hướng dẫn về các nghiệp vụ bằng ngoại tệ theo Thông tư 201, hướng dẫn này khác biệt so với các quy định trong VAS 10. Ảnh hưởng như sau:</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</si>
  <si>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</si>
  <si>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Nếu Công ty áp dụng VAS 10 thì ghi câu này, hide câu trước đi</t>
  </si>
  <si>
    <t>Thông tư 201</t>
  </si>
  <si>
    <t>VAS 10</t>
  </si>
  <si>
    <t>Chênh lệch</t>
  </si>
  <si>
    <t>Bảng cân đối kế toán</t>
  </si>
  <si>
    <t>Báo cáo kết quả kinh doanh</t>
  </si>
  <si>
    <t>Lãi chênh lệch tỷ giá</t>
  </si>
  <si>
    <t>Lỗ chênh lệch tỷ giá</t>
  </si>
  <si>
    <t>Lãi chênh lệch tỷ giá thuần ghi nhận vào báo cáo KQKD</t>
  </si>
  <si>
    <t>Trình bày tài sản, doanh thu, kết quả kinh doanh theo bộ phận</t>
  </si>
  <si>
    <t>Thông tin so sánh</t>
  </si>
  <si>
    <t>Việc thay đổi trình bày Bảng cân đối kế toán lại theo Thông tư 244/2009/TT-BTC ban hành ngày 31/12/2009 của Bộ Tài Chính áp dụng năm 2010, do đó thông tin so sánh số đầu kỳ ngày 01/01/2010 được thay đổi như sau:</t>
  </si>
  <si>
    <t>Thông tin về hoạt động liên tục</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</si>
  <si>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</si>
  <si>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</si>
  <si>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</si>
  <si>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</si>
  <si>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</si>
  <si>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</si>
  <si>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</si>
  <si>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</si>
  <si>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</si>
  <si>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</si>
  <si>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</si>
  <si>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</si>
  <si>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</si>
  <si>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</si>
  <si>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</si>
  <si>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Trình bày theo "bảng số 03" ở mục 1.3, phần V thông tư 20/2006/TT-BTC ngày 20/3/2006 hướng dẫn 06 chuẩn mực kế toán đợt 4</t>
  </si>
  <si>
    <t>g</t>
  </si>
  <si>
    <t>Số liệu báo cáo trước điều chỉnh và số liệu báo cáo sau điều chỉnh</t>
  </si>
  <si>
    <t>Trình bày theo "bảng số 01 và bảng số 02" ở mục 1.3, phần V thông tư 20/2006/TT-BTC ngày 20/3/2006 hướng dẫn 06 chuẩn mực kế toán đợt 4</t>
  </si>
  <si>
    <t>h</t>
  </si>
  <si>
    <t>Thuyết minh kèm theo</t>
  </si>
  <si>
    <t>Trình bày theo "bảng số 04" ở mục 1.3, phần V thông tư 20/2006/TT-BTC ngày 20/3/2006 hướng dẫn 06 chuẩn mực kế toán đợt 4</t>
  </si>
  <si>
    <t>Thay đổi ước tính kế toán</t>
  </si>
  <si>
    <t>Trình bày tính chất và giá trị của các thay đổi ước tính kế toán có ảnh hưởng đến năm hiện tại, dự kiến ảnh hưởng đến các năm trong tương lai. Khi không thể xác định được các ảnh hưởng này thì phải trình bày lý do.</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</si>
  <si>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</si>
  <si>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</si>
  <si>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</si>
  <si>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</si>
  <si>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Trình bày theo "bảng số 07" ở mục 3.4, phần V thông tư 20/2006/TT-BTC ngày 20/3/2006 hướng dẫn 06 chuẩn mực kế toán đợt 4</t>
  </si>
  <si>
    <t>Trình bày theo "bảng số 05 và bảng số 06" ở mục 3.4, phần V thông tư 20/2006/TT-BTC ngày 20/3/2006 hướng dẫn 06 chuẩn mực kế toán đợt 4</t>
  </si>
  <si>
    <t>Trình bày theo "bảng số 08" ở mục 3.4, phần V thông tư 20/2006/TT-BTC ngày 20/3/2006 hướng dẫn 06 chuẩn mực kế toán đợt 4</t>
  </si>
  <si>
    <t>Báo cáo bộ phận</t>
  </si>
  <si>
    <t>Văn phòng Công ty hoạt động một ngành nghề chính là sản xuất kinh doanh máy phát điện và hoạt động trên cùng một lãnh thổ việt nam nên không có sự khác biệt về các bộ phận nên không trình bày báo cáo bộ phận.</t>
  </si>
  <si>
    <t>Những thông tin khác.</t>
  </si>
  <si>
    <t>Mục tiêu và chính sách quản lý rủi ro tài chính</t>
  </si>
  <si>
    <t>Các rủi ro chính từ công cụ tài chính bao gồm rủi ro thị trường, rủi ro tín dụng và rủi ro thanh khoản.</t>
  </si>
  <si>
    <t>Ban Tổng Giám đốc xem xét áp dụng các chính sách quản lý cho những rủi ro nói trên như sau:</t>
  </si>
  <si>
    <t>Rủi ro thị trường</t>
  </si>
  <si>
    <r>
      <t xml:space="preserve">Rủi ro thị trường là rủi ro mà giá trị hợp lý của các luồng tiền trong tương lai của một công cụ tài chính sẽ biến động theo những thay đổi của giá thị trường. Rủi ro thị trường có ba loại rủi ro: rủi ro lãi suất, rủi ro tiền tệ và rủi ro về giá khác. Công cụ tài chính bị ảnh hưởng bởi rủi ro thị trường bao gồm </t>
    </r>
    <r>
      <rPr>
        <sz val="11"/>
        <color indexed="62"/>
        <rFont val="Times New Roman"/>
        <family val="1"/>
      </rPr>
      <t xml:space="preserve">các </t>
    </r>
    <r>
      <rPr>
        <sz val="11"/>
        <color indexed="12"/>
        <rFont val="Times New Roman"/>
        <family val="1"/>
      </rPr>
      <t>tiền, tiền gửi và các khoản vay và nợ.</t>
    </r>
  </si>
  <si>
    <r>
      <t>Các phân tích độ nhạy như được trình bày dưới đây liên quan đến tình hình tài chính của Công ty tại ngày</t>
    </r>
    <r>
      <rPr>
        <sz val="11"/>
        <color indexed="12"/>
        <rFont val="Times New Roman"/>
        <family val="1"/>
      </rPr>
      <t xml:space="preserve"> 30 tháng 06 năm 2012.</t>
    </r>
  </si>
  <si>
    <t>Các phân tích độ nhạy này đã được lập trên cơ sở giá trị các khoản nợ thuần, tỷ lệ giữa các khoản nợ có lãi suất cố định và các khoản nợ có lãi suất thả nổi và tỷ lệ tương quan giữa các công cụ tài chính có gốc ngoại tệ là không thay đổi.</t>
  </si>
  <si>
    <r>
      <t xml:space="preserve">Khi tính toán các phân tích độ nhạy, Ban Tổng Giám đốc giả định rằng độ nhạy của các công cụ nợ sẵn sàng để bán trên bảng cân đối kế toán và các khoản mục có liên quan trong báo cáo kết quản hoạt động kinh doanh bị ảnh hưởng bởi các thay đổi trong giả định về rủi ro thị trường tương ứng. Phép phân tích này được dựa trên các tài sản và nợ phải trả tài chính mà Công ty nắm giữ tại ngày </t>
    </r>
    <r>
      <rPr>
        <sz val="11"/>
        <color indexed="12"/>
        <rFont val="Times New Roman"/>
        <family val="1"/>
      </rPr>
      <t>30 tháng 06 năm 2012.</t>
    </r>
  </si>
  <si>
    <t>Rủi ro lãi suất</t>
  </si>
  <si>
    <r>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khoản </t>
    </r>
    <r>
      <rPr>
        <sz val="11"/>
        <color indexed="12"/>
        <rFont val="Times New Roman"/>
        <family val="1"/>
      </rPr>
      <t xml:space="preserve">tiền, tiền gửi, vay và nợ </t>
    </r>
    <r>
      <rPr>
        <sz val="11"/>
        <rFont val="Times New Roman"/>
        <family val="1"/>
      </rPr>
      <t>của Công ty.</t>
    </r>
  </si>
  <si>
    <t>Công ty quản lý rủi ro lãi suất bằng cách phân tích tình hình cạnh tranh trên thị trường để có được các lãi suất có lợi cho mục đích của Công ty và vẫn nằm trong giới hạn quản lý rủi ro của mình.</t>
  </si>
  <si>
    <t>Độ nhạy đối với lãi suất</t>
  </si>
  <si>
    <t>Nếu công ty nào bị ảnh hưởng bởi lãi suất thì trình bày phần dưới đây, bỏ phần trên</t>
  </si>
  <si>
    <r>
      <t>Độ nhạy của các</t>
    </r>
    <r>
      <rPr>
        <sz val="11"/>
        <color indexed="12"/>
        <rFont val="Times New Roman"/>
        <family val="1"/>
      </rPr>
      <t xml:space="preserve"> khoản tiền, tiền gửi, vay và nợ </t>
    </r>
    <r>
      <rPr>
        <sz val="11"/>
        <rFont val="Times New Roman"/>
        <family val="1"/>
      </rPr>
      <t>của Công ty đối với sự thay đổi có thể xảy ra ở mức độ hợp lý trong lãi suất được thể hiện như sau.</t>
    </r>
  </si>
  <si>
    <r>
      <t>Với giả định là các biến số khác không thay đổi, các biến động trong lãi suất của các khoản tiền, tiền gửi, vay và nợ</t>
    </r>
    <r>
      <rPr>
        <sz val="11"/>
        <color indexed="12"/>
        <rFont val="Times New Roman"/>
        <family val="1"/>
      </rPr>
      <t xml:space="preserve"> </t>
    </r>
    <r>
      <rPr>
        <sz val="11"/>
        <rFont val="Times New Roman"/>
        <family val="1"/>
      </rPr>
      <t>với lãi suất thả nổi có ảnh hưởng đến lợi nhuận trước thuế của Công ty như sau:</t>
    </r>
  </si>
  <si>
    <t>Tăng/giảm 
điểm cơ bản</t>
  </si>
  <si>
    <t>Ảnh hưởng đến lợi nhuận trước thuế</t>
  </si>
  <si>
    <t>VNĐ</t>
  </si>
  <si>
    <t>+300</t>
  </si>
  <si>
    <r>
      <t>Ngoại tệ</t>
    </r>
    <r>
      <rPr>
        <sz val="11"/>
        <color indexed="12"/>
        <rFont val="Times New Roman"/>
        <family val="1"/>
      </rPr>
      <t xml:space="preserve"> (USD hoặc EUR …)</t>
    </r>
  </si>
  <si>
    <t>Cho năm tài chính kết thúc ngày 31 tháng 12 năm 2011</t>
  </si>
  <si>
    <r>
      <t xml:space="preserve">Ngoại tệ </t>
    </r>
    <r>
      <rPr>
        <sz val="11"/>
        <color indexed="12"/>
        <rFont val="Times New Roman"/>
        <family val="1"/>
      </rPr>
      <t>(USD hoặc EUR …)</t>
    </r>
  </si>
  <si>
    <t>Mức tăng/ giảm điểm cơ bản sử dụng để phân tích độ nhạy đối với lãi suất được giả định dựa trên các điều kiện có thể quan sát được của thị trường hiện tại. Các điều kiện này cho thấy mức biến động cao hơn không đáng kể so với các kỳ trước.</t>
  </si>
  <si>
    <t>Rủi ro ngoại tệ</t>
  </si>
  <si>
    <t>Rủi ro ngoại tệ là rủi ro mà giá trị hợp lý của các luồng tiền trong tương lai của một công cụ tài chính sẽ biến động theo những thay đổi của tỷ giá ngoại tệ. Công ty chịu rủi ro do sự thay đổi của tỷ giá hối đoái liên quan trực tiếp đến các hoạt động kinh doanh của công ty bằng các đơn vị tiền tệ khác Đồng Việt Nam.</t>
  </si>
  <si>
    <t>Công ty quản lý rủi ro ngoại tệ bằng cách xem xét tình hình thị trường hiện hành và dự kiến khi Công ty lập kế hoạch cho các nghiệp vụ trong tương lai bằng ngoại tệ</t>
  </si>
  <si>
    <t>Độ nhạy đối với ngoại tệ</t>
  </si>
  <si>
    <t>Nếu công ty nào không bị ảnh hưởng đáng kể bởi ngoại tệ thì trình bày câu bên dưới,đồng thời bỏ đoạn dưới.</t>
  </si>
  <si>
    <t>Công ty không thực hiện phân tích độ nhạy đối với ngoại tệ vì rủi ro do thay đổi ngoại tệ tại ngày lập báo cáo tài chính là không đáng kể</t>
  </si>
  <si>
    <t>Nếu công ty nào bị ảnh hưởng bởi ngoại tệ thì trình bày phần dưới đây, bỏ phần trên</t>
  </si>
  <si>
    <r>
      <t xml:space="preserve">Độ nhạy của </t>
    </r>
    <r>
      <rPr>
        <sz val="11"/>
        <color indexed="12"/>
        <rFont val="Times New Roman"/>
        <family val="1"/>
      </rPr>
      <t>các khoản vay và nợ, tiền và các khoản tiền gửi ngắn hạn</t>
    </r>
    <r>
      <rPr>
        <sz val="11"/>
        <color indexed="62"/>
        <rFont val="Times New Roman"/>
        <family val="1"/>
      </rPr>
      <t xml:space="preserve"> </t>
    </r>
    <r>
      <rPr>
        <sz val="11"/>
        <rFont val="Times New Roman"/>
        <family val="1"/>
      </rPr>
      <t>của Công ty đối với sự thay đổi có thể xảy ra ở mức độ hợp lý của ngoại tệ được thể hiện như sau.</t>
    </r>
  </si>
  <si>
    <r>
      <t xml:space="preserve">Với giả định là các biến số khác không thay đổi, bảng dưới đây thể hiện độ nhạy của lợi nhuận trước thuế của Công ty (do sự thay đổi giá trị hợp lý của tài sản và nợ phải trả) đối với các thay đổi có thể xảy ra ở mức độ hợp lý của tỷ giá </t>
    </r>
    <r>
      <rPr>
        <sz val="11"/>
        <color indexed="12"/>
        <rFont val="Times New Roman"/>
        <family val="1"/>
      </rPr>
      <t>USD, EUR</t>
    </r>
    <r>
      <rPr>
        <sz val="11"/>
        <rFont val="Times New Roman"/>
        <family val="1"/>
      </rPr>
      <t>. Rủi ro do sự thay đổi tỷ giá hối đoái với các loại ngoại tệ khác của Công ty là không đáng kể.</t>
    </r>
  </si>
  <si>
    <t>Thay đổi tỷ giá USD</t>
  </si>
  <si>
    <t>Thay đổi tỷ giá EUR</t>
  </si>
  <si>
    <t>+ %</t>
  </si>
  <si>
    <t>- %</t>
  </si>
  <si>
    <t>Năm trước</t>
  </si>
  <si>
    <t>Rủi ro về giá cổ phiếu</t>
  </si>
  <si>
    <t>Công ty không thực hiện phân tích độ nhạy đối với giá cổ phiếu vì rủi ro do thay đổi giá cổ phiếu tại ngày lập báo cáo tài chính là không có vì công ty không đầu tư kinh doanh mua bán chứng khoán.</t>
  </si>
  <si>
    <r>
      <t xml:space="preserve">Các cổ phiếu đã niêm yết và chưa niêm yết do Công ty nắm giữ bị ảnh hưởng bởi các rủi ro thị trường phát sinh từ tính không chắc chắn về giá trị tương lai của cổ phiếu đầu tư. Công ty quản lý giá rủi ro về giá cổ phiếu bằng cách thiết lập hạn mức đầu tư. </t>
    </r>
    <r>
      <rPr>
        <sz val="11"/>
        <color indexed="12"/>
        <rFont val="Times New Roman"/>
        <family val="1"/>
      </rPr>
      <t xml:space="preserve">Hội đồng Quản trị </t>
    </r>
    <r>
      <rPr>
        <sz val="11"/>
        <rFont val="Times New Roman"/>
        <family val="1"/>
      </rPr>
      <t>của Công ty cũng xem xét và phê duyệt các quyết định đầu tư vào cổ phiếu.</t>
    </r>
  </si>
  <si>
    <r>
      <t xml:space="preserve">Tại ngày lập báo cáo tài chính, giá trị hợp lý của các khoản đầu tư vào cổ phiếu niêm yết của Công ty là 266.475.831.432 đồng Việt Nam (ngày 31 tháng 12 năm 2010: 0 đồng Việt Nam). Nếu giá của các cổ phiếu này giảm 10% thì lợi nhuận trước thuế của Công ty sẽ giảm khoảng 22.372.007.493 đồng Việt Nam. Nếu giá của các cổ phiếu này tăng 10% </t>
    </r>
    <r>
      <rPr>
        <sz val="11"/>
        <color indexed="10"/>
        <rFont val="Times New Roman"/>
        <family val="1"/>
      </rPr>
      <t xml:space="preserve">lợi nhuận trước thuế </t>
    </r>
    <r>
      <rPr>
        <sz val="11"/>
        <color indexed="30"/>
        <rFont val="Times New Roman"/>
        <family val="1"/>
      </rPr>
      <t>của Công ty sẽ tăng lên khoảng 22.372.007.493 đồng Việt Nam.</t>
    </r>
  </si>
  <si>
    <t>Rủi ro tín dụng</t>
  </si>
  <si>
    <t>Rủi ro tín dụng là rủi ro mà một bên tham gia trong một công cụ tài chính hoặc hợp đồng khách hàng không thực hiện các nghĩa vụ của mình, dẫn đến tổn thất về tài chính. Công ty có rủi ro tín dụng từ các hoạt động kinh doanh của mình (chủ yếu đối với các khoản phải thu khách hàng) và từ hoạt động tài chính của mình, bao gồm tiền gửi ngân hàng.</t>
  </si>
  <si>
    <t>Công ty giảm thiểu rủi ro tín dụng bằng cách chỉ giao dịch với các đơn vị có khả năng tài chính tốt và nhân viên kế toán công nợ thường xuyên theo dõi nợ phải thu để đôn đốc thu hồi. Công ty có chính sách hạn chế cung cấp tín dụng khi khách hàng có dấu hiệu khả năng thanh toán trễ hạn.</t>
  </si>
  <si>
    <r>
      <t xml:space="preserve">Công ty chủ yếu duy trì số tiền gửi tại các ngân hàng lớn có uy tín ở Việt Nam. </t>
    </r>
    <r>
      <rPr>
        <sz val="11"/>
        <rFont val="Times New Roman"/>
        <family val="1"/>
      </rPr>
      <t>Công ty nhận thấy mức độ tập trung rủi ro tín dụng đối với tiền gửi ngân hàng là thấp.</t>
    </r>
  </si>
  <si>
    <t>Ban Tổng Giám đốc của Công ty đánh giá rằng tất cả các tài sản tài chính đều trong hạn và không bị suy giảm vì các tài sản tài chính này đều liên quan đến các khách hàng có uy tín và có khả năng thanh toán tốt ngoại trừ các khoản phải thu sau đây được coi là quá hạn nhưng chưa bị suy giảm vào ngày 30 tháng 06 năm 2012</t>
  </si>
  <si>
    <t>Quá hạn nhưng không bị suy giảm</t>
  </si>
  <si>
    <t>Không quá hạn và không bị suy giảm</t>
  </si>
  <si>
    <t>Dư</t>
  </si>
  <si>
    <t>Dưới 90 ngày</t>
  </si>
  <si>
    <t>91-180 ngày</t>
  </si>
  <si>
    <t>&gt; 181 ngày</t>
  </si>
  <si>
    <t>31 tháng 12 năm 2011</t>
  </si>
  <si>
    <t>31 tháng 12 năm 2010</t>
  </si>
  <si>
    <t>Rủi ro thanh khoản</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</si>
  <si>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lệch nhau.</t>
  </si>
  <si>
    <t>Công ty giám sát rủi ro thanh khoản thông qua việc duy trì một lượng tiền mặt và các khoản tương đương tiền và các khoản vay ngân hàng ở mức mà Ban Tổng Giám đốc cho là đủ để đáp ứng cho các hoạt động của Công ty và để giảm thiểu ảnh hưởng của những biến động về luồng tiền.</t>
  </si>
  <si>
    <t>Bảng dưới đây tổng hợp thời hạn thanh toán của các khoản nợ phải trả tài chính của Công ty dựa trên các khoản thanh toán dự kiến theo hợp đồng theo cơ sở chưa được chiết khấu:</t>
  </si>
  <si>
    <t xml:space="preserve">Từ 1-5 năm </t>
  </si>
  <si>
    <t xml:space="preserve"> - Vay và nợ ngắn hạn</t>
  </si>
  <si>
    <t xml:space="preserve"> - Phải trả người bán</t>
  </si>
  <si>
    <t xml:space="preserve"> - Phải trả ngắn hạn khác</t>
  </si>
  <si>
    <t xml:space="preserve"> - Vay và nợ dài hạn</t>
  </si>
  <si>
    <t xml:space="preserve"> - Phải trả dài hạn khác</t>
  </si>
  <si>
    <t>Các khoản vay và nợ</t>
  </si>
  <si>
    <t>Phải trả người bán</t>
  </si>
  <si>
    <t>Các khoản phải trả, phải nộp ngắn hạn khác và chi phí phải trả</t>
  </si>
  <si>
    <t>Công ty cho rằng mức độ tập trung rủi ro đối với việc trả nợ là thấp. Công ty có đủ khả năng tiếp cận các nguồn vốn và các khoản vay đến hạn thanh toán trong vòng 12 tháng có thể được tái tục với các bên cho vay hiện tại. Đồng thời công ty kiểm soát lưu chuyển tiền thuần từ hoạt động để có thể thanh toán các khoản nợ vay đến hạn thanh toán.</t>
  </si>
  <si>
    <t>Tài sản đảm bảo</t>
  </si>
  <si>
    <t>Dưới đây là hướng dẫn chung về việc trình bày tài sản đảm bảo. Tuy nhiên tùy theo từng công ty nếu có khoản nào bên dưới thì sẽ ghi khoản đó. Nếu không có tài sản thế chấp thì ghi tương tự câu dưới.</t>
  </si>
  <si>
    <r>
      <t xml:space="preserve">Công ty đã sử dụng </t>
    </r>
    <r>
      <rPr>
        <sz val="11"/>
        <color indexed="12"/>
        <rFont val="Times New Roman"/>
        <family val="1"/>
      </rPr>
      <t xml:space="preserve">quyền sử dụng đất và máy móc thiết bị </t>
    </r>
    <r>
      <rPr>
        <sz val="11"/>
        <rFont val="Times New Roman"/>
        <family val="1"/>
      </rPr>
      <t>làm tài sản thế chấp cho các khoản vay ngắn hạn và vay dài hạn từ các ngân hàng (</t>
    </r>
    <r>
      <rPr>
        <sz val="11"/>
        <color indexed="56"/>
        <rFont val="Times New Roman"/>
        <family val="1"/>
      </rPr>
      <t>Thuyết minh số 10 thuyết minh vay ngắn hạn</t>
    </r>
    <r>
      <rPr>
        <sz val="11"/>
        <rFont val="Times New Roman"/>
        <family val="1"/>
      </rPr>
      <t xml:space="preserve">). </t>
    </r>
  </si>
  <si>
    <r>
      <t xml:space="preserve">Công ty không nắm giữ bất kỳ tài sản đảm bảo nào của bên thứ ba vào </t>
    </r>
    <r>
      <rPr>
        <sz val="11"/>
        <color indexed="56"/>
        <rFont val="Times New Roman"/>
        <family val="1"/>
      </rPr>
      <t xml:space="preserve">ngày 30 tháng 06 năm 2012 và ngày 01 tháng 01 năm 2012. </t>
    </r>
  </si>
  <si>
    <t>Giá trị hợp lý của các tài sản tài chính và nợ phải trả tài chính được phản ánh theo giá trị mà công cụ tài chính có thể chuyển đổi trong một giao dịch hiện tại giữa các bên tham gia, ngoại trừ trường hợp bắt buộc phải bán hoặc thanh lý.</t>
  </si>
  <si>
    <t>Công ty sử dụng phương pháp và giả định sau đây được dùng để ước tính giá trị hợp lý:</t>
  </si>
  <si>
    <t>Giá trị hợp lý của tiền mặt và tiền gửi ngắn hạn, các khoản phải thu khách hàng, các khoản phải trả người bán và nợ phải trả ngắn hạn khác tương đương với giá trị ghi sổ của các khoản mục này do những công cụ này có kỳ hạn ngắn.</t>
  </si>
  <si>
    <t>Giá trị hợp lý của các chứng khoán và các công cụ nợ tài chính niêm yết được xác định theo giá trị thị trường.</t>
  </si>
  <si>
    <t>Đối với các khoản đầu tư chứng khoán chưa niêm yết nhưng có giao dịch thường xuyên thì giá trị hợp lý được xác định là giá bình quân cung cấp bới ba công ty chứng khoán độc lập tại ngày kết thúc năm tài chính.</t>
  </si>
  <si>
    <t>Giá trị hợp lý của các chứng khoán, các khoản đầu tư tài chính mà giá trị hợp lý không thể xác định được một cách chắc chắn do không có thị trường có tính thanh khoản cao cho các chứng khoán, các khoản đầu tư tài chính này được trình bày bằng giá trị ghi sổ.</t>
  </si>
  <si>
    <t>Các tài sản tài chính và nợ phải trả tài chính dài hạn còn lại được trình bày như sau:</t>
  </si>
  <si>
    <t>Giá trị hợp lý của các khoản vay dài hạn được ước tính bằng cách chiết khấu luồng tiền sử dụng lãi suất hiện tại áp dụng cho các khoản nợ có điều kiện, rủi ro tín dụng và thời gian đáo hạn còn lại tương tự.</t>
  </si>
  <si>
    <t>Nếu không ước tính giá trị hợp lý theo phương pháp chiết khấu dòng tiền thì trình bày như sau:</t>
  </si>
  <si>
    <t>Số đầu năm</t>
  </si>
  <si>
    <t>Đầu năm</t>
  </si>
  <si>
    <t>Cuối kỳ</t>
  </si>
  <si>
    <t>CÔNG TY CỔ PHẦN CHẾ TẠO MÁY DZĨ AN VIỆT NAM</t>
  </si>
  <si>
    <t>Số cuối kỳ</t>
  </si>
  <si>
    <t>V.01</t>
  </si>
  <si>
    <t>V.02</t>
  </si>
  <si>
    <t>V.03</t>
  </si>
  <si>
    <t>V.04</t>
  </si>
  <si>
    <t>V.06</t>
  </si>
  <si>
    <t>V.07</t>
  </si>
  <si>
    <t>V.08</t>
  </si>
  <si>
    <t>V.09</t>
  </si>
  <si>
    <t>01</t>
  </si>
  <si>
    <t>02</t>
  </si>
  <si>
    <t>20</t>
  </si>
  <si>
    <t>21</t>
  </si>
  <si>
    <t>23</t>
  </si>
  <si>
    <t>24</t>
  </si>
  <si>
    <t>25</t>
  </si>
  <si>
    <t>30</t>
  </si>
  <si>
    <t>31</t>
  </si>
  <si>
    <t>32</t>
  </si>
  <si>
    <t>40</t>
  </si>
  <si>
    <t>50</t>
  </si>
  <si>
    <t>60</t>
  </si>
  <si>
    <t>70</t>
  </si>
  <si>
    <t>Lũy kế năm 2012</t>
  </si>
  <si>
    <t>03</t>
  </si>
  <si>
    <t>04</t>
  </si>
  <si>
    <t>05</t>
  </si>
  <si>
    <t>06</t>
  </si>
  <si>
    <t>07</t>
  </si>
  <si>
    <t>26</t>
  </si>
  <si>
    <t>33</t>
  </si>
  <si>
    <t>34</t>
  </si>
  <si>
    <t>35</t>
  </si>
  <si>
    <t>36</t>
  </si>
  <si>
    <t xml:space="preserve"> Mẫu số B 02 - DN </t>
  </si>
  <si>
    <t xml:space="preserve">BÁO CÁO KẾT QUẢ HOẠT ĐỘNG KINH DOANH  </t>
  </si>
  <si>
    <t>CHỈ TIÊU</t>
  </si>
  <si>
    <t xml:space="preserve"> 1. </t>
  </si>
  <si>
    <t xml:space="preserve">Doanh thu bán hàng và cung cấp dịch vụ                                      </t>
  </si>
  <si>
    <t>VI.01</t>
  </si>
  <si>
    <t xml:space="preserve"> 2. </t>
  </si>
  <si>
    <t xml:space="preserve">Các khoản giảm trừ doanh thu                                       </t>
  </si>
  <si>
    <t>VI.02</t>
  </si>
  <si>
    <t xml:space="preserve"> 3. </t>
  </si>
  <si>
    <t xml:space="preserve">Doanh thu thuần về bán hàng và cung cấp dịch vụ                                    </t>
  </si>
  <si>
    <t>VI.03</t>
  </si>
  <si>
    <t xml:space="preserve"> 4. </t>
  </si>
  <si>
    <t>VI.04</t>
  </si>
  <si>
    <t>Lợi nhuận gộp về bán hàng và cung cấp dịch vụ</t>
  </si>
  <si>
    <t>(20 = 10 -11)</t>
  </si>
  <si>
    <t>VI.05</t>
  </si>
  <si>
    <t>Chi phí tài chính</t>
  </si>
  <si>
    <t>VI.06</t>
  </si>
  <si>
    <t xml:space="preserve">Trong đó: Chi phí lãi vay                                            </t>
  </si>
  <si>
    <t>Chi phí bán hàng</t>
  </si>
  <si>
    <t>Chi phí quản lý doanh nghiệp</t>
  </si>
  <si>
    <t xml:space="preserve">Lợi nhuận từ hoạt động kinh doanh  </t>
  </si>
  <si>
    <t>(30 = 20 + 21 - 22 - 24 - 25)</t>
  </si>
  <si>
    <t>VI.07</t>
  </si>
  <si>
    <t>VI.08</t>
  </si>
  <si>
    <t>Lợi nhuận khác (40 = 31 - 32)</t>
  </si>
  <si>
    <t>Tổng lợi nhuận kế toán trước thuế</t>
  </si>
  <si>
    <t>(50 = 30 + 40)</t>
  </si>
  <si>
    <t>VI.09</t>
  </si>
  <si>
    <t>Lợi nhuận sau thuế thu nhập doanh nghiệp</t>
  </si>
  <si>
    <t>(60 = 50 - 51 -52)</t>
  </si>
  <si>
    <t>18.</t>
  </si>
  <si>
    <t>VI.11</t>
  </si>
  <si>
    <t>Mã 
số</t>
  </si>
  <si>
    <t>Tổng Giám đốc</t>
  </si>
  <si>
    <t>Đặng Đình Hưng</t>
  </si>
  <si>
    <t xml:space="preserve"> Mẫu số B 01 - DN </t>
  </si>
  <si>
    <t xml:space="preserve">BẢNG CÂN ĐỐI KẾ TOÁN </t>
  </si>
  <si>
    <t xml:space="preserve"> A. </t>
  </si>
  <si>
    <t xml:space="preserve"> TÀI SẢN NGẮN HẠN </t>
  </si>
  <si>
    <t>(100 = 110+120+130+140+150)</t>
  </si>
  <si>
    <t xml:space="preserve"> Tiền và các khoản tương đương tiền </t>
  </si>
  <si>
    <t xml:space="preserve"> Tiền </t>
  </si>
  <si>
    <t xml:space="preserve"> Các khoản tương đương tiền </t>
  </si>
  <si>
    <t xml:space="preserve"> Các khoản đầu tư tài chính ngắn hạn </t>
  </si>
  <si>
    <t xml:space="preserve"> Đầu tư ngắn hạn </t>
  </si>
  <si>
    <t xml:space="preserve"> Dự phòng đầu tư ngắn hạn khác </t>
  </si>
  <si>
    <t xml:space="preserve"> Các khoản phải thu ngắn hạn </t>
  </si>
  <si>
    <t xml:space="preserve"> Phải thu của khách hàng  </t>
  </si>
  <si>
    <t xml:space="preserve"> Trả trước cho người bán </t>
  </si>
  <si>
    <t xml:space="preserve"> Phải thu nội bộ ngắn hạn </t>
  </si>
  <si>
    <t xml:space="preserve"> Phải thu theo tiến độ hợp đồng xây dựng </t>
  </si>
  <si>
    <t xml:space="preserve"> 5. </t>
  </si>
  <si>
    <t xml:space="preserve"> Các khoản phải thu khác  </t>
  </si>
  <si>
    <t xml:space="preserve"> 6. </t>
  </si>
  <si>
    <t xml:space="preserve"> Dự phòng phải thu ngắn hạn khó đòi  </t>
  </si>
  <si>
    <t xml:space="preserve"> Hàng tồn kho   </t>
  </si>
  <si>
    <t xml:space="preserve"> Hàng tồn kho </t>
  </si>
  <si>
    <t xml:space="preserve"> Dự phòng giảm giá hàng tồn kho </t>
  </si>
  <si>
    <t>V.</t>
  </si>
  <si>
    <t xml:space="preserve"> Tài sản ngắn hạn khác   </t>
  </si>
  <si>
    <t xml:space="preserve"> Chi phí trả trước ngắn hạn </t>
  </si>
  <si>
    <t xml:space="preserve"> Thuế GTGT được khấu trừ </t>
  </si>
  <si>
    <t xml:space="preserve"> Thuế và các khoản khác phải thu Nhà nước </t>
  </si>
  <si>
    <t xml:space="preserve"> Giao dịch mua bán lại trái phiếu chính phủ </t>
  </si>
  <si>
    <t xml:space="preserve"> Tài sản ngắn hạn khác </t>
  </si>
  <si>
    <t xml:space="preserve"> B. </t>
  </si>
  <si>
    <t xml:space="preserve"> TÀI SẢN DÀI HẠN </t>
  </si>
  <si>
    <t xml:space="preserve"> (200 = 210+220+240+250+260) </t>
  </si>
  <si>
    <t xml:space="preserve"> I. </t>
  </si>
  <si>
    <t xml:space="preserve"> Các khoản phải thu dài hạn </t>
  </si>
  <si>
    <t xml:space="preserve"> Phải thu dài hạn của khách hàng </t>
  </si>
  <si>
    <t xml:space="preserve"> Vốn kinh doanh đơn vị trực thuộc </t>
  </si>
  <si>
    <t xml:space="preserve"> Phải thu dài hạn nội bộ </t>
  </si>
  <si>
    <t xml:space="preserve"> Phải thu dài hạn khác </t>
  </si>
  <si>
    <t xml:space="preserve"> Dự phòng phải thu dài hạn khó đòi </t>
  </si>
  <si>
    <t xml:space="preserve"> II. </t>
  </si>
  <si>
    <t xml:space="preserve"> Tài sản cố định  </t>
  </si>
  <si>
    <t xml:space="preserve"> Tài sản cố định hữu hình </t>
  </si>
  <si>
    <t xml:space="preserve">  - Nguyên giá </t>
  </si>
  <si>
    <t xml:space="preserve">  - Giá trị hao mòn luỹ kế  </t>
  </si>
  <si>
    <t xml:space="preserve"> Tài sản cố định thuê tài chính </t>
  </si>
  <si>
    <t xml:space="preserve"> Tài sản cố định vô hình </t>
  </si>
  <si>
    <t xml:space="preserve">  Chi phí xây dựng cơ bản dở dang </t>
  </si>
  <si>
    <t xml:space="preserve"> III. </t>
  </si>
  <si>
    <t xml:space="preserve"> Bất động sản đầu tư </t>
  </si>
  <si>
    <t xml:space="preserve"> IV. </t>
  </si>
  <si>
    <t xml:space="preserve"> Đầu tư vào công ty con  </t>
  </si>
  <si>
    <t xml:space="preserve"> Đầu tư vào công ty liên kết, liên doanh </t>
  </si>
  <si>
    <t xml:space="preserve"> Đầu tư dài hạn khác </t>
  </si>
  <si>
    <t xml:space="preserve"> Dự phòng giảm giá đầu tư tài chính dài hạn </t>
  </si>
  <si>
    <t xml:space="preserve"> V. </t>
  </si>
  <si>
    <t xml:space="preserve"> Tài sản dài hạn khác </t>
  </si>
  <si>
    <t xml:space="preserve"> Chi phí trả trước dài hạn </t>
  </si>
  <si>
    <t xml:space="preserve"> Tài sản thuế thu nhập hoãn lại </t>
  </si>
  <si>
    <t xml:space="preserve"> TỔNG CỘNG TÀI SẢN  </t>
  </si>
  <si>
    <t xml:space="preserve"> NỢ PHẢI TRẢ (300 = 310 + 330) </t>
  </si>
  <si>
    <t xml:space="preserve"> Nợ ngắn hạn  </t>
  </si>
  <si>
    <t xml:space="preserve"> Vay và nợ ngắn hạn </t>
  </si>
  <si>
    <t xml:space="preserve"> Phải trả cho người bán </t>
  </si>
  <si>
    <t xml:space="preserve"> Người mua trả tiền trước </t>
  </si>
  <si>
    <t xml:space="preserve"> Thuế và các khoản phải nộp Nhà nước  </t>
  </si>
  <si>
    <t xml:space="preserve"> Phải trả người lao động </t>
  </si>
  <si>
    <t xml:space="preserve"> Chi phí phải trả </t>
  </si>
  <si>
    <t xml:space="preserve"> 7. </t>
  </si>
  <si>
    <t xml:space="preserve"> Phải trả nội bộ </t>
  </si>
  <si>
    <t xml:space="preserve"> 8. </t>
  </si>
  <si>
    <t xml:space="preserve"> Phải trả theo tiến độ hợp đồng xây dựng </t>
  </si>
  <si>
    <t xml:space="preserve"> 9. </t>
  </si>
  <si>
    <t xml:space="preserve"> Các khoản phải trả, phải nộp ngắn hạn khác </t>
  </si>
  <si>
    <t xml:space="preserve"> 10. </t>
  </si>
  <si>
    <t xml:space="preserve"> Dự phòng phải trả ngắn hạn </t>
  </si>
  <si>
    <t xml:space="preserve"> 11. </t>
  </si>
  <si>
    <t xml:space="preserve"> Quỹ khen thưởng, phúc lợi </t>
  </si>
  <si>
    <t xml:space="preserve"> 12. </t>
  </si>
  <si>
    <t xml:space="preserve"> Nợ dài hạn </t>
  </si>
  <si>
    <t xml:space="preserve"> Phải trả dài hạn người bán </t>
  </si>
  <si>
    <t xml:space="preserve"> Phải trả dài hạn nội bộ  </t>
  </si>
  <si>
    <t xml:space="preserve"> Phải trả dài hạn khác </t>
  </si>
  <si>
    <t xml:space="preserve"> Vay và nợ dài hạn </t>
  </si>
  <si>
    <t xml:space="preserve"> Thuế thu nhập hoãn lại phải trả </t>
  </si>
  <si>
    <t xml:space="preserve"> Dự phòng trợ cấp mất việc làm </t>
  </si>
  <si>
    <t xml:space="preserve"> Dự phòng phải trả dài hạn </t>
  </si>
  <si>
    <t xml:space="preserve"> Doanh thu chưa thực hiện </t>
  </si>
  <si>
    <t xml:space="preserve"> Quỹ phát triển khoa học và công nghệ </t>
  </si>
  <si>
    <t xml:space="preserve"> B.  </t>
  </si>
  <si>
    <t xml:space="preserve"> VỐN CHỦ SỞ HỮU (400 = 410 + 430) </t>
  </si>
  <si>
    <t xml:space="preserve"> Vốn chủ sở hữu </t>
  </si>
  <si>
    <t xml:space="preserve"> Vốn đầu tư của chủ sở hữu </t>
  </si>
  <si>
    <t xml:space="preserve"> Thặng dư vốn cổ phần </t>
  </si>
  <si>
    <t xml:space="preserve"> Vốn khác của chủ sở hữu </t>
  </si>
  <si>
    <t xml:space="preserve"> Cổ phiếu quỹ </t>
  </si>
  <si>
    <t xml:space="preserve"> Chênh lệch đánh giá lại tài sản </t>
  </si>
  <si>
    <t xml:space="preserve"> Chênh lệch tỷ giá hối đoái </t>
  </si>
  <si>
    <t xml:space="preserve"> Quỹ đầu tư phát triển </t>
  </si>
  <si>
    <t xml:space="preserve"> Quỹ dự phòng tài chính </t>
  </si>
  <si>
    <t xml:space="preserve"> Quỹ khác thuộc vốn chủ sở hữu </t>
  </si>
  <si>
    <t xml:space="preserve"> Nguồn vốn đầu tư XDCB </t>
  </si>
  <si>
    <t xml:space="preserve"> Quỹ hỗ trợ sắp xếp doanh nghiệp </t>
  </si>
  <si>
    <t xml:space="preserve"> Nguồn kinh phí, quỹ khác </t>
  </si>
  <si>
    <t xml:space="preserve"> Nguồn kinh phí </t>
  </si>
  <si>
    <t xml:space="preserve"> Nguồn kinh phí đã hình thành TSCĐ </t>
  </si>
  <si>
    <t xml:space="preserve"> TỔNG CỘNG NGUỒN VỐN  </t>
  </si>
  <si>
    <t xml:space="preserve"> Mẫu B03-DN </t>
  </si>
  <si>
    <t>(Theo phương pháp trực tiếp)</t>
  </si>
  <si>
    <t>I. LƯU CHUYỂN TIỀN TỪ HOẠT ĐỘNG SẢN XUẤT, KINH DOANH</t>
  </si>
  <si>
    <t xml:space="preserve">1. </t>
  </si>
  <si>
    <t>Tiền thu bán hàng, cung cấp dịch vụ, doanh thu khác</t>
  </si>
  <si>
    <t xml:space="preserve">2. </t>
  </si>
  <si>
    <t>Tiền chi trả cho người cung cấp hàng hóa dịch vụ</t>
  </si>
  <si>
    <t>Tiền chi trả cho người lao động</t>
  </si>
  <si>
    <t xml:space="preserve">Tài khoản 334 </t>
  </si>
  <si>
    <t>Tiền chi trả lãi vay</t>
  </si>
  <si>
    <t>Tk635</t>
  </si>
  <si>
    <t xml:space="preserve">Tiền chi nộp thuế thu nhập doanh nghiệp </t>
  </si>
  <si>
    <t>Tk3334</t>
  </si>
  <si>
    <t>Tiền thu khác từ hoạt động kinh doanh</t>
  </si>
  <si>
    <t>Có TK 144/No tien</t>
  </si>
  <si>
    <t>Tiền chi khác từ hoạt động kinh doanh</t>
  </si>
  <si>
    <t>Nợ 144+quy khenthuong</t>
  </si>
  <si>
    <t>Lưu chuyển tiền thuần từ hoạt động SXKD</t>
  </si>
  <si>
    <t xml:space="preserve">II. LƯU CHUYỂN TIỀN TỪ HOẠT ĐỘNG ĐẦU TƯ </t>
  </si>
  <si>
    <t>Tiền chi để mua sắm, xây dựng TSCĐ và các TSDH khác</t>
  </si>
  <si>
    <t>Tài khoản 211</t>
  </si>
  <si>
    <t>Tiền thu từ thanh lý, bán TSCĐ và các TSDH khác</t>
  </si>
  <si>
    <t>Tiền chi cho vay, mua bán công cụ nợ của đơn vị khác</t>
  </si>
  <si>
    <t>Tai khoan 228</t>
  </si>
  <si>
    <t>Tiền thu hồi cho vay, bán lại các công cụ nợ của đơn vị khác</t>
  </si>
  <si>
    <t>Tiền chi góp vốn đầu tư vào đơn vị khác</t>
  </si>
  <si>
    <t>Tài khoản 136/221</t>
  </si>
  <si>
    <t>Tiền thu hồi vốn đầu tư vào đơn vị khác</t>
  </si>
  <si>
    <t>Tiền thu từ lãi cho vay, cổ tức lợi nhuận được chia</t>
  </si>
  <si>
    <t>Tài khoản 515</t>
  </si>
  <si>
    <t xml:space="preserve">Lưu chuyển tiền từ hoạt động đầu tư </t>
  </si>
  <si>
    <t xml:space="preserve">III. LƯU CHUYỂN TIỀN TỪ HOẠT ĐỘNG TÀI CHÍNH </t>
  </si>
  <si>
    <t>Tiền thu từ phát hành cổ phiếu, nhận vốn góp của CSH</t>
  </si>
  <si>
    <t>Tiền chi trả vốn góp cho các chủ sở hữu, mua lại cổ phiếu của doanh nghiệp đã phát hành</t>
  </si>
  <si>
    <t>Tiền vay ngắn hạn, dài hạn nhận đươc</t>
  </si>
  <si>
    <t>Tai khoản 311</t>
  </si>
  <si>
    <t>Tiền chi trả nợ gốc vay</t>
  </si>
  <si>
    <t>Tiền chi trả nợ thuê tài chính</t>
  </si>
  <si>
    <t>Cổ tức, lợi nhuận đã trả cho chủ sở hữu</t>
  </si>
  <si>
    <t>Lưu chuyển tiền thuần từ hoạt động tài chính</t>
  </si>
  <si>
    <t>Lưu chuyển tiền thuần trong kỳ (50 = 20+30+40)</t>
  </si>
  <si>
    <t>Tiền và tương đương tiền đầu kỳ</t>
  </si>
  <si>
    <t>Ảnh hưởng của chênh lệch tỷ giá hối đoái quy đổi ngoại tệ</t>
  </si>
  <si>
    <t>Tiền và tương đương tiền cuối kỳ (70 = 50+60+61)</t>
  </si>
  <si>
    <r>
      <t>Tổng số nhân viên đến cuối kỳ:</t>
    </r>
    <r>
      <rPr>
        <b/>
        <sz val="11"/>
        <color indexed="10"/>
        <rFont val="Times New Roman"/>
        <family val="1"/>
      </rPr>
      <t xml:space="preserve"> </t>
    </r>
    <r>
      <rPr>
        <sz val="11"/>
        <color indexed="10"/>
        <rFont val="Times New Roman"/>
        <family val="1"/>
      </rPr>
      <t>117</t>
    </r>
    <r>
      <rPr>
        <sz val="11"/>
        <rFont val="Times New Roman"/>
        <family val="1"/>
      </rPr>
      <t xml:space="preserve"> người.</t>
    </r>
  </si>
  <si>
    <t>Chi phí về bán phế liệu, TSCĐ</t>
  </si>
  <si>
    <t>Chi nộp chậm nộp, khác</t>
  </si>
  <si>
    <t xml:space="preserve"> Mẫu số B 09 - DN </t>
  </si>
  <si>
    <t xml:space="preserve"> Đơn vị tính: Đồng Việt Nam </t>
  </si>
  <si>
    <t>Nhà cửa, 
vật kiến trúc</t>
  </si>
  <si>
    <t>Máy móc 
thiết bị</t>
  </si>
  <si>
    <t>Phương tiện 
vận tải</t>
  </si>
  <si>
    <t>Dụng cụ 
quản lý</t>
  </si>
  <si>
    <t xml:space="preserve"> Tổng 
cộng </t>
  </si>
  <si>
    <t>Mua trong kỳ</t>
  </si>
  <si>
    <t xml:space="preserve"> Vốn góp  </t>
  </si>
  <si>
    <t xml:space="preserve"> Vốn khác của chủ sỡ hữu </t>
  </si>
  <si>
    <t xml:space="preserve"> Cổ 
phiếu quỹ </t>
  </si>
  <si>
    <t>Lợi nhuận sau thuế trong kỳ</t>
  </si>
  <si>
    <t>Cổ phiếu thưởng cho cổ đông hiện hữu</t>
  </si>
  <si>
    <t>VII.5 Tài sản tài chính và nợ phải trả tài chính:</t>
  </si>
  <si>
    <t>Bảng dưới đây trình bày giá trị ghi sổ và giá trị hợp lý của các công cụ tài chính được trình bày trong báo cáo tài chính của Công ty.</t>
  </si>
  <si>
    <t>Giá trị ghi sổ</t>
  </si>
  <si>
    <t>Giá trị hợp lý</t>
  </si>
  <si>
    <t>Giá trị</t>
  </si>
  <si>
    <t>Dự phòng</t>
  </si>
  <si>
    <t xml:space="preserve"> - Tiền và các khoản tương đương tiền</t>
  </si>
  <si>
    <t xml:space="preserve"> - Các khoản đầu tư được xếp vào tài sản tài chính thông qua Báo cáo KQKD</t>
  </si>
  <si>
    <t xml:space="preserve"> - Các khoản đầu tư nắm giữ đến ngày đáo hạn</t>
  </si>
  <si>
    <t xml:space="preserve"> - Tài sản tài chính sẵn sàng để bán</t>
  </si>
  <si>
    <t xml:space="preserve"> - Phải thu khách hàng</t>
  </si>
  <si>
    <t xml:space="preserve"> - Phải thu khác </t>
  </si>
  <si>
    <t xml:space="preserve"> - Tài sản tài chính khác</t>
  </si>
  <si>
    <t>TỔNG CỘNG</t>
  </si>
  <si>
    <t>Thời kỳ kế toán từ ngày 01/10/2012 đến 31/10/2012</t>
  </si>
  <si>
    <t>Ngân hàng HSBC</t>
  </si>
  <si>
    <t>Lũy kế năm 2013</t>
  </si>
  <si>
    <t>01/01/2013</t>
  </si>
  <si>
    <t xml:space="preserve">        Người lập biểu                                                     Kế toán trưởng</t>
  </si>
  <si>
    <t>Dương Thị Phương Thảo                                        Hoàng Ngọc Minh Danh</t>
  </si>
  <si>
    <t>V15</t>
  </si>
  <si>
    <t>V16</t>
  </si>
  <si>
    <t>Người lập biểu                             Kế toán trưởng</t>
  </si>
  <si>
    <t>Dương Thị Phương Thảo             Hoàng Ngọc Minh Danh</t>
  </si>
  <si>
    <t xml:space="preserve">         Người lập biểu                                       Kế toán trưởng</t>
  </si>
  <si>
    <t>Dương Thị Phương Thảo                       Hoàng Ngọc Minh Danh</t>
  </si>
  <si>
    <t>Tiền gửi có kỳ hạn từ dưới 3 tháng</t>
  </si>
  <si>
    <t xml:space="preserve">Phải thu của khách hàng  </t>
  </si>
  <si>
    <t>Phải thu khách hàng trong nước</t>
  </si>
  <si>
    <t xml:space="preserve">Trả trước cho người bán </t>
  </si>
  <si>
    <t>Nhà cung cấp trong nước</t>
  </si>
  <si>
    <t>Nhà cung cấp nước ngoài</t>
  </si>
  <si>
    <t>Công ty TNHH MTV Chế tạo máy An Tâm</t>
  </si>
  <si>
    <t>Bảo hiểm xã hội</t>
  </si>
  <si>
    <t xml:space="preserve">Dự phòng phải thu ngắn hạn khó đòi  </t>
  </si>
  <si>
    <t>Số dự phòng trong năm</t>
  </si>
  <si>
    <t>Chi phí trả trước ngắn hạn</t>
  </si>
  <si>
    <t xml:space="preserve">Chi phí chờ phân bổ </t>
  </si>
  <si>
    <t>Thuế GTGT được khấu trừ</t>
  </si>
  <si>
    <t>Người mua trả tiền trước</t>
  </si>
  <si>
    <t>Khách hàng trong nước</t>
  </si>
  <si>
    <t>Khách hàng nước ngoài</t>
  </si>
  <si>
    <t>Người lập biểu</t>
  </si>
  <si>
    <t>Kế toán trưởng</t>
  </si>
  <si>
    <t>Dương Thị Phương Thảo</t>
  </si>
  <si>
    <t xml:space="preserve">  Hoàng Ngọc Minh Danh</t>
  </si>
  <si>
    <t>Bảo hiểm thất nghiệp</t>
  </si>
  <si>
    <t>Phải trả cho người lao động</t>
  </si>
  <si>
    <t>Chi phí lương tháng 12</t>
  </si>
  <si>
    <t>Chi phí lương tháng 13</t>
  </si>
  <si>
    <t>V17</t>
  </si>
  <si>
    <t>V.19</t>
  </si>
  <si>
    <t>V18</t>
  </si>
  <si>
    <t>BIH 121103CM</t>
  </si>
  <si>
    <t>16/08/2012</t>
  </si>
  <si>
    <t>29/06/2015</t>
  </si>
  <si>
    <t>Doanh thu chưa thực hiện</t>
  </si>
  <si>
    <t>Doanh thu bán máy phát điện chưa thực hiện</t>
  </si>
  <si>
    <t>Chi phí nhân viên bán hàng</t>
  </si>
  <si>
    <t>Lương theo doanh thu bán hàng</t>
  </si>
  <si>
    <t>Chi phí vật liệu, bao bì</t>
  </si>
  <si>
    <t>Chi phí dụng cụ, đồ dùng</t>
  </si>
  <si>
    <t>Chi phí khấu hao TSCĐ và chi phí phân bổ CCDC</t>
  </si>
  <si>
    <t>Chi phí bảo hành</t>
  </si>
  <si>
    <t>Chi phí bằng tiền khác</t>
  </si>
  <si>
    <t>Chi phí nhân viên</t>
  </si>
  <si>
    <t>Chi phí đồ dùng văn phòng</t>
  </si>
  <si>
    <t>Chi phí dự phòng</t>
  </si>
  <si>
    <t>Phải trả</t>
  </si>
  <si>
    <t>Tăng vốn trong năm</t>
  </si>
  <si>
    <t>Giảm thặng dư từ việc phát hành thêm</t>
  </si>
  <si>
    <t>Lợi nhuận sau thuế năm 2012</t>
  </si>
  <si>
    <t xml:space="preserve">Cổ phiếu thưởng cho cổ đông </t>
  </si>
  <si>
    <t>Cổ phiếu trả cổ tức cho cổ đông năm 2011</t>
  </si>
  <si>
    <t>Phân phối quỹ trong năm</t>
  </si>
  <si>
    <t xml:space="preserve">Trích lập quỹ khen thưởng, phúc lợi </t>
  </si>
  <si>
    <t>Phân phối quỹ năm 2013</t>
  </si>
  <si>
    <t>Trích lập quỹ khen thưởng, phúc lợi 2013</t>
  </si>
  <si>
    <t xml:space="preserve">Thuế giá trị gia tăng </t>
  </si>
  <si>
    <t>Chêch lệch tỷ giá, thanh toán</t>
  </si>
  <si>
    <t>Thời kỳ kế toán từ ngày 01/07/2013 đến 30/09/2013</t>
  </si>
  <si>
    <t>Từ 01/07/2013 đến 30/09/2013</t>
  </si>
  <si>
    <t>Từ 01/07/2012 đến 30/09/2012</t>
  </si>
  <si>
    <t>Quý 3 năm 2013</t>
  </si>
  <si>
    <t>Điều chỉnh theo thông tư 45</t>
  </si>
  <si>
    <t>* Giá trị còn lại của TSCĐHH đã dùng để thế chấp, cầm cố đảm bảo các khoản vay:  2.173.534.772 VNĐ</t>
  </si>
  <si>
    <t xml:space="preserve">* Nguyên giá tài sản cố định cuối năm đã khấu hao hết nhưng vẫn còn sử dụng: </t>
  </si>
  <si>
    <t>+ Nguyên giá tài sản cố định hữu hình dưới 30 triệu đã khấu hao hết những vẫn còn sử dụng: 934.878.571 VNĐ</t>
  </si>
  <si>
    <t>+ Nguyên giá tài sản cố định hữu hình trên 30 triệu đã khấu hao hết những vẫn còn sử dụng: 1.470.982.003 VNĐ</t>
  </si>
  <si>
    <t>* Nguyên giá tài sản cố định cuối năm chờ thanh lý: 0 VNĐ.</t>
  </si>
  <si>
    <t>+ Nguyên giá tài sản cố định hữu hình dưới 30 triệu chờ thanh lý</t>
  </si>
  <si>
    <t>+ Nguyên giá tài sản cố định hữu hình trên 30 triệu chờ thanh lý</t>
  </si>
  <si>
    <t>* Các cam kết về việc mua, bán tài sản cố định hữu hình có giá trị lớn trong tương lai: Chưa phát sinh.</t>
  </si>
  <si>
    <t>* Các thay đổi khác về Tài sản cố định hữu hình: Chưa phát sinh.</t>
  </si>
  <si>
    <t>Tại ngày 30 tháng 09 năm 2013</t>
  </si>
  <si>
    <t>30/09/2013</t>
  </si>
  <si>
    <t>Giảm theo thông tư 45</t>
  </si>
  <si>
    <t>Chi phí lương tháng 9-2013</t>
  </si>
  <si>
    <t>Trích thừa thuế TNCN ( DZI An)</t>
  </si>
  <si>
    <t>cổ tức chưa chia</t>
  </si>
  <si>
    <t>Quý 3-2013</t>
  </si>
  <si>
    <t>Quý 3-2012</t>
  </si>
  <si>
    <t>MỤC LỤC</t>
  </si>
  <si>
    <t>----- oOo -----</t>
  </si>
  <si>
    <t>Trang</t>
  </si>
  <si>
    <t>BẢNG CÂN ĐỐI KẾ TOÁN</t>
  </si>
  <si>
    <t>Bình Dương, ngày 18 tháng 10 năm 2013</t>
  </si>
  <si>
    <t>13.0097/2013/HĐTD</t>
  </si>
  <si>
    <t>16/07/2013</t>
  </si>
  <si>
    <t>Từ 01/01/2013 đến 30/09/2013</t>
  </si>
  <si>
    <t>Từ 01/01/2012 đến 30/09/2012</t>
  </si>
  <si>
    <t>Thời kỳ kế toán từ ngày 01/01/2013 đến 30/09/2013</t>
  </si>
  <si>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t>
    </r>
    <r>
      <rPr>
        <sz val="11"/>
        <color indexed="56"/>
        <rFont val="Times New Roman"/>
        <family val="1"/>
      </rPr>
      <t xml:space="preserve">30/09/2013: </t>
    </r>
    <r>
      <rPr>
        <sz val="11"/>
        <rFont val="Times New Roman"/>
        <family val="1"/>
      </rPr>
      <t xml:space="preserve"> VNĐ/USD 21.140</t>
    </r>
  </si>
  <si>
    <t>30 tháng 09 năm 2013</t>
  </si>
  <si>
    <t>01 - 03</t>
  </si>
  <si>
    <t>05 - 06</t>
  </si>
  <si>
    <t>Tài sản cố định hữu hình (Thuyết minh ở trang 26)</t>
  </si>
  <si>
    <t>a. Bảng đối chiếu biến động của vốn chủ sở hữu (xem trang số 27-28).</t>
  </si>
  <si>
    <t>Cho thời kỳ tài chính kết thúc ngày 30 tháng 09 năm 2013</t>
  </si>
  <si>
    <t>Tài sản tài chính và nợ phải trả tài chính (Xem trang 29)</t>
  </si>
  <si>
    <t>Ngoại trừ các khoản đề cập ở trên, giá trị hợp lý của tài sản tài chính và nợ phải trả tài chính chưa được đánh giá và xác định một cách chính thức vào ngày 30 tháng 06 năm 2013 và 01 tháng 01 năm 2013. Tuy nhiên, Ban Tổng Giám đốc đánh giá giá trị hợp lý của các tài sản tài chính và nợ phải trả tài chính này theo giá trị ghi sổ vào ngày kết thúc kỳ tài chính.</t>
  </si>
  <si>
    <t>07 - 29</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</si>
</sst>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 ###\ ###"/>
    <numFmt numFmtId="181" formatCode="_(* #,##0_);_(* \(#,##0\);_(* &quot;-&quot;??_);_(@_)"/>
    <numFmt numFmtId="182" formatCode="_(* #,##0.0_);_(* \(#,##0.0\);_(* &quot;-&quot;??_);_(@_)"/>
    <numFmt numFmtId="183" formatCode="0.00000"/>
    <numFmt numFmtId="184" formatCode="_(* #,##0.0_);_(* \(#,##0.0\);_(* &quot;-&quot;?_);_(@_)"/>
    <numFmt numFmtId="185" formatCode="_(* #,##0.000_);_(* \(#,##0.000\);_(* &quot;-&quot;??_);_(@_)"/>
    <numFmt numFmtId="186" formatCode="_(* #,##0.0000_);_(* \(#,##0.0000\);_(* &quot;-&quot;??_);_(@_)"/>
    <numFmt numFmtId="187" formatCode="_(* #,##0_);_(* \(#,##0\);_(* \-_);_(@_)"/>
    <numFmt numFmtId="188" formatCode="_(* #,##0.00_);_(* \(#,##0.00\);_(* \-??_);_(@_)"/>
    <numFmt numFmtId="189" formatCode="_(* #,##0_);_(* \(#,##0\);_(* \-??_);_(@_)"/>
    <numFmt numFmtId="190" formatCode="_(* #,##0.000000_);_(* \(#,##0.000000\);_(* \-??_);_(@_)"/>
    <numFmt numFmtId="191" formatCode="_(* #.##0._);_(* \(#.##0.\);_(* \-??_);_(@_)"/>
    <numFmt numFmtId="192" formatCode="#,##0;\(#,##0\)"/>
    <numFmt numFmtId="193" formatCode="_(* #,##0.0_);_(* \(#,##0.0\);_(* \-??_);_(@_)"/>
    <numFmt numFmtId="194" formatCode="#,##0;\(#,##0\);\ "/>
  </numFmts>
  <fonts count="115">
    <font>
      <sz val="10"/>
      <name val="VNI-Times"/>
      <family val="0"/>
    </font>
    <font>
      <sz val="8"/>
      <name val="VNI-Times"/>
      <family val="0"/>
    </font>
    <font>
      <b/>
      <sz val="11"/>
      <name val="Times New Roman"/>
      <family val="1"/>
    </font>
    <font>
      <sz val="11"/>
      <name val="Times New Roman"/>
      <family val="1"/>
    </font>
    <font>
      <sz val="11"/>
      <name val="VNI-Times"/>
      <family val="0"/>
    </font>
    <font>
      <b/>
      <i/>
      <sz val="11"/>
      <name val="Times New Roman"/>
      <family val="1"/>
    </font>
    <font>
      <i/>
      <sz val="11"/>
      <name val="Times New Roman"/>
      <family val="1"/>
    </font>
    <font>
      <b/>
      <sz val="10"/>
      <name val="VNI-Times"/>
      <family val="0"/>
    </font>
    <font>
      <sz val="24"/>
      <name val="Arial"/>
      <family val="2"/>
    </font>
    <font>
      <sz val="24"/>
      <name val="VNI-Helve-Condense"/>
      <family val="0"/>
    </font>
    <font>
      <sz val="24"/>
      <name val="Times New Roman"/>
      <family val="1"/>
    </font>
    <font>
      <b/>
      <sz val="12"/>
      <name val="Times New Roman"/>
      <family val="1"/>
    </font>
    <font>
      <sz val="24"/>
      <name val="VNI-Times"/>
      <family val="0"/>
    </font>
    <font>
      <b/>
      <sz val="24"/>
      <name val="Times New Roman"/>
      <family val="1"/>
    </font>
    <font>
      <b/>
      <sz val="16"/>
      <name val="Times New Roman"/>
      <family val="1"/>
    </font>
    <font>
      <sz val="12"/>
      <name val="Times New Roman"/>
      <family val="1"/>
    </font>
    <font>
      <b/>
      <sz val="14"/>
      <name val="Times New Roman"/>
      <family val="1"/>
    </font>
    <font>
      <b/>
      <sz val="10"/>
      <name val="Times New Roman"/>
      <family val="1"/>
    </font>
    <font>
      <b/>
      <sz val="18"/>
      <name val="Times New Roman"/>
      <family val="1"/>
    </font>
    <font>
      <b/>
      <sz val="11"/>
      <color indexed="10"/>
      <name val="Times New Roman"/>
      <family val="1"/>
    </font>
    <font>
      <sz val="11"/>
      <color indexed="10"/>
      <name val="Times New Roman"/>
      <family val="1"/>
    </font>
    <font>
      <sz val="10"/>
      <name val="MS Sans Serif"/>
      <family val="2"/>
    </font>
    <font>
      <sz val="10"/>
      <name val="Times New Roman"/>
      <family val="1"/>
    </font>
    <font>
      <sz val="9"/>
      <name val="Times New Roman"/>
      <family val="1"/>
    </font>
    <font>
      <i/>
      <sz val="10"/>
      <name val="Times New Roman"/>
      <family val="1"/>
    </font>
    <font>
      <sz val="11"/>
      <color indexed="12"/>
      <name val="Times New Roman"/>
      <family val="1"/>
    </font>
    <font>
      <sz val="10"/>
      <color indexed="12"/>
      <name val="VNI-Times"/>
      <family val="0"/>
    </font>
    <font>
      <sz val="11"/>
      <color indexed="56"/>
      <name val="Times New Roman"/>
      <family val="1"/>
    </font>
    <font>
      <b/>
      <sz val="11"/>
      <color indexed="56"/>
      <name val="Times New Roman"/>
      <family val="1"/>
    </font>
    <font>
      <sz val="10"/>
      <color indexed="10"/>
      <name val="Times New Roman"/>
      <family val="1"/>
    </font>
    <font>
      <sz val="10"/>
      <color indexed="12"/>
      <name val="Times New Roman"/>
      <family val="1"/>
    </font>
    <font>
      <b/>
      <i/>
      <sz val="10"/>
      <name val="Times New Roman"/>
      <family val="1"/>
    </font>
    <font>
      <i/>
      <sz val="11"/>
      <color indexed="12"/>
      <name val="Times New Roman"/>
      <family val="1"/>
    </font>
    <font>
      <sz val="8.5"/>
      <name val="MS Sans Serif"/>
      <family val="2"/>
    </font>
    <font>
      <b/>
      <sz val="9"/>
      <name val="Times New Roman"/>
      <family val="1"/>
    </font>
    <font>
      <b/>
      <i/>
      <sz val="9"/>
      <name val="Times New Roman"/>
      <family val="1"/>
    </font>
    <font>
      <i/>
      <sz val="9"/>
      <name val="Times New Roman"/>
      <family val="1"/>
    </font>
    <font>
      <b/>
      <sz val="11"/>
      <color indexed="18"/>
      <name val="Times New Roman"/>
      <family val="1"/>
    </font>
    <font>
      <sz val="11"/>
      <color indexed="62"/>
      <name val="Times New Roman"/>
      <family val="1"/>
    </font>
    <font>
      <sz val="11"/>
      <name val="MS Sans Serif"/>
      <family val="2"/>
    </font>
    <font>
      <sz val="11"/>
      <color indexed="30"/>
      <name val="Times New Roman"/>
      <family val="1"/>
    </font>
    <font>
      <sz val="11"/>
      <color indexed="62"/>
      <name val="MS Sans Serif"/>
      <family val="2"/>
    </font>
    <font>
      <i/>
      <sz val="11"/>
      <color indexed="62"/>
      <name val="Times New Roman"/>
      <family val="1"/>
    </font>
    <font>
      <sz val="11"/>
      <color indexed="8"/>
      <name val="Times New Roman"/>
      <family val="1"/>
    </font>
    <font>
      <i/>
      <sz val="11"/>
      <color indexed="18"/>
      <name val="Times New Roman"/>
      <family val="1"/>
    </font>
    <font>
      <b/>
      <sz val="11"/>
      <color indexed="8"/>
      <name val="Times New Roman"/>
      <family val="1"/>
    </font>
    <font>
      <b/>
      <sz val="9"/>
      <name val="Tahoma"/>
      <family val="2"/>
    </font>
    <font>
      <sz val="9"/>
      <name val="Tahoma"/>
      <family val="2"/>
    </font>
    <font>
      <sz val="12"/>
      <name val="VNI-Times"/>
      <family val="0"/>
    </font>
    <font>
      <i/>
      <sz val="10"/>
      <color indexed="8"/>
      <name val="Times New Roman"/>
      <family val="1"/>
    </font>
    <font>
      <b/>
      <sz val="10"/>
      <color indexed="8"/>
      <name val="Times New Roman"/>
      <family val="1"/>
    </font>
    <font>
      <b/>
      <sz val="10"/>
      <color indexed="18"/>
      <name val="Times New Roman"/>
      <family val="1"/>
    </font>
    <font>
      <sz val="14"/>
      <name val="Times New Roman"/>
      <family val="1"/>
    </font>
    <font>
      <sz val="10"/>
      <name val="Arial"/>
      <family val="2"/>
    </font>
    <font>
      <sz val="9"/>
      <color indexed="12"/>
      <name val="Times New Roman"/>
      <family val="1"/>
    </font>
    <font>
      <i/>
      <sz val="10"/>
      <color indexed="12"/>
      <name val="Times New Roman"/>
      <family val="1"/>
    </font>
    <font>
      <b/>
      <sz val="9"/>
      <color indexed="12"/>
      <name val="Times New Roman"/>
      <family val="1"/>
    </font>
    <font>
      <b/>
      <sz val="11"/>
      <name val="MS Sans Serif"/>
      <family val="2"/>
    </font>
    <font>
      <b/>
      <sz val="11"/>
      <name val="VNI-Times"/>
      <family val="0"/>
    </font>
    <font>
      <i/>
      <sz val="11"/>
      <name val="VNI-Times"/>
      <family val="0"/>
    </font>
    <font>
      <i/>
      <sz val="11"/>
      <color indexed="8"/>
      <name val="Times New Roman"/>
      <family val="1"/>
    </font>
    <font>
      <sz val="9.75"/>
      <name val="Times New Roman"/>
      <family val="1"/>
    </font>
    <font>
      <sz val="20"/>
      <name val="Times New Roman"/>
      <family val="1"/>
    </font>
    <font>
      <b/>
      <sz val="20"/>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0"/>
      <color indexed="9"/>
      <name val="Times New Roman"/>
      <family val="1"/>
    </font>
    <font>
      <i/>
      <sz val="11"/>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NI-Time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NI-Time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1"/>
      <color theme="3"/>
      <name val="Times New Roman"/>
      <family val="1"/>
    </font>
    <font>
      <sz val="10"/>
      <color theme="0"/>
      <name val="Times New Roman"/>
      <family val="1"/>
    </font>
    <font>
      <sz val="10"/>
      <color rgb="FFFF0000"/>
      <name val="Times New Roman"/>
      <family val="1"/>
    </font>
    <font>
      <sz val="11"/>
      <color rgb="FFFF0000"/>
      <name val="Times New Roman"/>
      <family val="1"/>
    </font>
    <font>
      <i/>
      <sz val="11"/>
      <color rgb="FF002060"/>
      <name val="Times New Roman"/>
      <family val="1"/>
    </font>
    <font>
      <i/>
      <sz val="11"/>
      <color theme="3"/>
      <name val="Times New Roman"/>
      <family val="1"/>
    </font>
    <font>
      <sz val="11"/>
      <color theme="1"/>
      <name val="Times New Roman"/>
      <family val="1"/>
    </font>
    <font>
      <b/>
      <sz val="8"/>
      <name val="VNI-Time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double"/>
      <bottom>
        <color indexed="63"/>
      </bottom>
    </border>
    <border>
      <left style="thin">
        <color indexed="31"/>
      </left>
      <right>
        <color indexed="63"/>
      </right>
      <top style="thin">
        <color indexed="31"/>
      </top>
      <bottom style="thin">
        <color indexed="31"/>
      </bottom>
    </border>
    <border>
      <left style="thin"/>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color indexed="31"/>
      </top>
      <bottom style="thin">
        <color indexed="31"/>
      </bottom>
    </border>
    <border>
      <left>
        <color indexed="63"/>
      </left>
      <right style="double"/>
      <top>
        <color indexed="63"/>
      </top>
      <bottom style="thin"/>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thin">
        <color indexed="31"/>
      </top>
      <bottom style="double"/>
    </border>
    <border>
      <left>
        <color indexed="63"/>
      </left>
      <right>
        <color indexed="63"/>
      </right>
      <top style="thin">
        <color indexed="31"/>
      </top>
      <bottom>
        <color indexed="63"/>
      </bottom>
    </border>
    <border>
      <left style="double"/>
      <right>
        <color indexed="63"/>
      </right>
      <top>
        <color indexed="63"/>
      </top>
      <bottom style="thin"/>
    </border>
    <border>
      <left>
        <color indexed="63"/>
      </left>
      <right>
        <color indexed="63"/>
      </right>
      <top style="thin">
        <color indexed="31"/>
      </top>
      <bottom style="thin"/>
    </border>
    <border>
      <left style="thin"/>
      <right style="thin"/>
      <top style="double"/>
      <bottom style="thin"/>
    </border>
    <border>
      <left style="thin"/>
      <right style="double"/>
      <top>
        <color indexed="63"/>
      </top>
      <bottom>
        <color indexed="63"/>
      </bottom>
    </border>
    <border>
      <left style="thin"/>
      <right style="thin"/>
      <top/>
      <bottom style="thin">
        <color indexed="31"/>
      </bottom>
    </border>
    <border>
      <left style="thin"/>
      <right style="thin"/>
      <top>
        <color indexed="63"/>
      </top>
      <bottom style="double"/>
    </border>
    <border>
      <left style="thin"/>
      <right style="double"/>
      <top>
        <color indexed="63"/>
      </top>
      <bottom style="double"/>
    </border>
    <border>
      <left style="thin"/>
      <right>
        <color indexed="63"/>
      </right>
      <top style="double"/>
      <bottom style="thin"/>
    </border>
    <border>
      <left style="thin"/>
      <right>
        <color indexed="63"/>
      </right>
      <top>
        <color indexed="63"/>
      </top>
      <bottom>
        <color indexed="63"/>
      </bottom>
    </border>
    <border>
      <left style="thin"/>
      <right>
        <color indexed="63"/>
      </right>
      <top>
        <color indexed="63"/>
      </top>
      <bottom style="double"/>
    </border>
    <border>
      <left style="thin"/>
      <right style="double"/>
      <top style="double"/>
      <bottom style="thin"/>
    </border>
    <border>
      <left>
        <color indexed="63"/>
      </left>
      <right style="thin"/>
      <top style="double"/>
      <bottom style="thin"/>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indexed="31"/>
      </left>
      <right>
        <color indexed="63"/>
      </right>
      <top style="thin">
        <color indexed="31"/>
      </top>
      <bottom style="thin"/>
    </border>
    <border>
      <left style="double"/>
      <right>
        <color indexed="63"/>
      </right>
      <top style="thin"/>
      <bottom>
        <color indexed="63"/>
      </bottom>
    </border>
    <border>
      <left style="thin"/>
      <right style="thin">
        <color indexed="22"/>
      </right>
      <top/>
      <bottom style="thin">
        <color indexed="22"/>
      </bottom>
    </border>
    <border>
      <left/>
      <right>
        <color indexed="63"/>
      </right>
      <top/>
      <bottom style="thin">
        <color indexed="2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0" borderId="0">
      <alignment/>
      <protection/>
    </xf>
    <xf numFmtId="0" fontId="53" fillId="0" borderId="0">
      <alignment/>
      <protection/>
    </xf>
    <xf numFmtId="0" fontId="4" fillId="0" borderId="0">
      <alignment/>
      <protection/>
    </xf>
    <xf numFmtId="0" fontId="53" fillId="0" borderId="0">
      <alignment/>
      <protection/>
    </xf>
    <xf numFmtId="0" fontId="48"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892">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181" fontId="3" fillId="0" borderId="0" xfId="43"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xf>
    <xf numFmtId="0" fontId="13" fillId="0" borderId="0" xfId="0" applyFont="1" applyBorder="1" applyAlignment="1">
      <alignment horizont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15" fillId="0" borderId="0" xfId="0" applyFont="1" applyAlignment="1">
      <alignment/>
    </xf>
    <xf numFmtId="0" fontId="11" fillId="0" borderId="0" xfId="0" applyFont="1" applyAlignment="1">
      <alignment/>
    </xf>
    <xf numFmtId="0" fontId="2" fillId="0" borderId="0" xfId="15" applyNumberFormat="1" applyFont="1" applyFill="1" applyAlignment="1">
      <alignment horizontal="left"/>
      <protection/>
    </xf>
    <xf numFmtId="0" fontId="3" fillId="0" borderId="0" xfId="15" applyNumberFormat="1" applyFont="1" applyFill="1" applyAlignment="1">
      <alignment horizontal="center"/>
      <protection/>
    </xf>
    <xf numFmtId="187" fontId="22" fillId="0" borderId="0" xfId="15" applyNumberFormat="1" applyFont="1" applyFill="1">
      <alignment/>
      <protection/>
    </xf>
    <xf numFmtId="0" fontId="22" fillId="0" borderId="0" xfId="15" applyNumberFormat="1" applyFont="1" applyFill="1" applyAlignment="1">
      <alignment horizontal="center"/>
      <protection/>
    </xf>
    <xf numFmtId="0" fontId="22" fillId="0" borderId="0" xfId="15" applyNumberFormat="1" applyFont="1" applyFill="1">
      <alignment/>
      <protection/>
    </xf>
    <xf numFmtId="189" fontId="22" fillId="0" borderId="0" xfId="43" applyNumberFormat="1" applyFont="1" applyFill="1" applyBorder="1" applyAlignment="1" applyProtection="1">
      <alignment/>
      <protection/>
    </xf>
    <xf numFmtId="187" fontId="22" fillId="0" borderId="0" xfId="43" applyNumberFormat="1" applyFont="1" applyFill="1" applyBorder="1" applyAlignment="1" applyProtection="1">
      <alignment/>
      <protection/>
    </xf>
    <xf numFmtId="189" fontId="17" fillId="0" borderId="0" xfId="43" applyNumberFormat="1" applyFont="1" applyFill="1" applyBorder="1" applyAlignment="1" applyProtection="1">
      <alignment horizontal="right"/>
      <protection/>
    </xf>
    <xf numFmtId="0" fontId="23" fillId="0" borderId="0" xfId="15" applyFont="1" applyFill="1">
      <alignment/>
      <protection/>
    </xf>
    <xf numFmtId="0" fontId="22" fillId="0" borderId="0" xfId="0" applyFont="1" applyFill="1" applyAlignment="1">
      <alignment/>
    </xf>
    <xf numFmtId="0" fontId="16" fillId="0" borderId="0" xfId="58" applyFont="1" applyFill="1" applyAlignment="1">
      <alignment horizontal="left"/>
      <protection/>
    </xf>
    <xf numFmtId="0" fontId="22" fillId="0" borderId="0" xfId="58" applyFont="1" applyFill="1" applyAlignment="1">
      <alignment/>
      <protection/>
    </xf>
    <xf numFmtId="189" fontId="23" fillId="0" borderId="0" xfId="43" applyNumberFormat="1" applyFont="1" applyFill="1" applyBorder="1" applyAlignment="1" applyProtection="1">
      <alignment wrapText="1"/>
      <protection/>
    </xf>
    <xf numFmtId="0" fontId="6" fillId="0" borderId="10" xfId="15" applyFont="1" applyFill="1" applyBorder="1" applyAlignment="1">
      <alignment horizontal="left"/>
      <protection/>
    </xf>
    <xf numFmtId="0" fontId="22" fillId="0" borderId="10" xfId="15" applyFont="1" applyFill="1" applyBorder="1" applyAlignment="1">
      <alignment/>
      <protection/>
    </xf>
    <xf numFmtId="189" fontId="22" fillId="0" borderId="10" xfId="43" applyNumberFormat="1" applyFont="1" applyFill="1" applyBorder="1" applyAlignment="1" applyProtection="1">
      <alignment horizontal="right"/>
      <protection/>
    </xf>
    <xf numFmtId="0" fontId="24" fillId="0" borderId="10" xfId="15" applyNumberFormat="1" applyFont="1" applyFill="1" applyBorder="1" applyAlignment="1">
      <alignment horizontal="right"/>
      <protection/>
    </xf>
    <xf numFmtId="0" fontId="22" fillId="0" borderId="0" xfId="15" applyFont="1" applyFill="1" applyAlignment="1">
      <alignment horizontal="right"/>
      <protection/>
    </xf>
    <xf numFmtId="0" fontId="22" fillId="0" borderId="0" xfId="15" applyFont="1" applyFill="1" applyAlignment="1">
      <alignment/>
      <protection/>
    </xf>
    <xf numFmtId="189" fontId="22" fillId="0" borderId="0" xfId="43" applyNumberFormat="1" applyFont="1" applyFill="1" applyBorder="1" applyAlignment="1" applyProtection="1">
      <alignment horizontal="right"/>
      <protection/>
    </xf>
    <xf numFmtId="0" fontId="6" fillId="0" borderId="0" xfId="15" applyFont="1" applyFill="1" applyAlignment="1">
      <alignment horizontal="justify" wrapText="1"/>
      <protection/>
    </xf>
    <xf numFmtId="0" fontId="2" fillId="0" borderId="0" xfId="15" applyFont="1" applyFill="1" applyAlignment="1">
      <alignment horizontal="right"/>
      <protection/>
    </xf>
    <xf numFmtId="0" fontId="2" fillId="0" borderId="0" xfId="15" applyFont="1" applyFill="1" applyAlignment="1">
      <alignment/>
      <protection/>
    </xf>
    <xf numFmtId="189" fontId="2" fillId="0" borderId="0" xfId="43" applyNumberFormat="1" applyFont="1" applyFill="1" applyBorder="1" applyAlignment="1" applyProtection="1">
      <alignment horizontal="right"/>
      <protection/>
    </xf>
    <xf numFmtId="0" fontId="3" fillId="0" borderId="0" xfId="15" applyFont="1" applyFill="1">
      <alignment/>
      <protection/>
    </xf>
    <xf numFmtId="0" fontId="3" fillId="0" borderId="0" xfId="0" applyFont="1" applyFill="1" applyAlignment="1">
      <alignment/>
    </xf>
    <xf numFmtId="0" fontId="20" fillId="0" borderId="0" xfId="15" applyFont="1" applyFill="1">
      <alignment/>
      <protection/>
    </xf>
    <xf numFmtId="0" fontId="3" fillId="0" borderId="0" xfId="15" applyFont="1" applyFill="1" applyAlignment="1">
      <alignment/>
      <protection/>
    </xf>
    <xf numFmtId="189" fontId="3" fillId="0" borderId="0" xfId="43" applyNumberFormat="1" applyFont="1" applyFill="1" applyBorder="1" applyAlignment="1" applyProtection="1">
      <alignment horizontal="right"/>
      <protection/>
    </xf>
    <xf numFmtId="0" fontId="3" fillId="0" borderId="0" xfId="15" applyFont="1" applyFill="1" applyAlignment="1">
      <alignment horizontal="justify" wrapText="1"/>
      <protection/>
    </xf>
    <xf numFmtId="0" fontId="3" fillId="0" borderId="0" xfId="0" applyFont="1" applyFill="1" applyAlignment="1">
      <alignment/>
    </xf>
    <xf numFmtId="0" fontId="2" fillId="0" borderId="0" xfId="15" applyFont="1" applyFill="1" applyAlignment="1">
      <alignment vertical="top"/>
      <protection/>
    </xf>
    <xf numFmtId="0" fontId="3" fillId="0" borderId="0" xfId="15" applyFont="1" applyFill="1" applyAlignment="1">
      <alignment vertical="top" wrapText="1"/>
      <protection/>
    </xf>
    <xf numFmtId="0" fontId="3" fillId="0" borderId="0" xfId="0" applyFont="1" applyFill="1" applyAlignment="1">
      <alignment vertical="top"/>
    </xf>
    <xf numFmtId="0" fontId="3" fillId="0" borderId="0" xfId="15" applyFont="1" applyFill="1" applyAlignment="1">
      <alignment wrapText="1"/>
      <protection/>
    </xf>
    <xf numFmtId="0" fontId="2" fillId="0" borderId="0" xfId="15" applyFont="1" applyFill="1" applyAlignment="1">
      <alignment horizontal="right" vertical="top"/>
      <protection/>
    </xf>
    <xf numFmtId="0" fontId="3" fillId="0" borderId="0" xfId="15" applyFont="1" applyFill="1" applyAlignment="1">
      <alignment vertical="top"/>
      <protection/>
    </xf>
    <xf numFmtId="0" fontId="2" fillId="0" borderId="0" xfId="15" applyFont="1" applyFill="1" applyAlignment="1" quotePrefix="1">
      <alignment horizontal="right"/>
      <protection/>
    </xf>
    <xf numFmtId="0" fontId="3" fillId="0" borderId="0" xfId="15" applyFont="1" applyFill="1" applyAlignment="1">
      <alignment horizontal="right"/>
      <protection/>
    </xf>
    <xf numFmtId="0" fontId="20" fillId="0" borderId="0" xfId="15" applyFont="1" applyFill="1" applyAlignment="1">
      <alignment/>
      <protection/>
    </xf>
    <xf numFmtId="0" fontId="6" fillId="0" borderId="0" xfId="15" applyFont="1" applyFill="1" applyAlignment="1">
      <alignment/>
      <protection/>
    </xf>
    <xf numFmtId="189" fontId="3" fillId="0" borderId="0" xfId="43" applyNumberFormat="1" applyFont="1" applyFill="1" applyBorder="1" applyAlignment="1" applyProtection="1">
      <alignment/>
      <protection/>
    </xf>
    <xf numFmtId="189" fontId="6" fillId="0" borderId="0" xfId="43" applyNumberFormat="1" applyFont="1" applyFill="1" applyBorder="1" applyAlignment="1" applyProtection="1">
      <alignment horizontal="right"/>
      <protection/>
    </xf>
    <xf numFmtId="0" fontId="3" fillId="0" borderId="0" xfId="15" applyFont="1" applyFill="1" applyBorder="1" applyAlignment="1">
      <alignment horizontal="justify"/>
      <protection/>
    </xf>
    <xf numFmtId="0" fontId="3" fillId="0" borderId="0" xfId="15" applyFont="1" applyFill="1" quotePrefix="1">
      <alignment/>
      <protection/>
    </xf>
    <xf numFmtId="0" fontId="2" fillId="0" borderId="0" xfId="15" applyFont="1" applyFill="1" applyBorder="1" applyAlignment="1">
      <alignment horizontal="justify"/>
      <protection/>
    </xf>
    <xf numFmtId="0" fontId="3" fillId="0" borderId="0" xfId="15" applyFont="1" applyFill="1" applyAlignment="1">
      <alignment horizontal="right" vertical="center"/>
      <protection/>
    </xf>
    <xf numFmtId="0" fontId="2" fillId="0" borderId="0" xfId="15" applyFont="1" applyFill="1" applyBorder="1" applyAlignment="1">
      <alignment horizontal="left"/>
      <protection/>
    </xf>
    <xf numFmtId="0" fontId="2" fillId="0" borderId="0" xfId="15" applyFont="1" applyFill="1" applyAlignment="1" quotePrefix="1">
      <alignment horizontal="right" vertical="center"/>
      <protection/>
    </xf>
    <xf numFmtId="0" fontId="2" fillId="0" borderId="0" xfId="15" applyFont="1" applyFill="1" applyAlignment="1" quotePrefix="1">
      <alignment horizontal="right" vertical="top"/>
      <protection/>
    </xf>
    <xf numFmtId="0" fontId="6" fillId="0" borderId="0" xfId="15" applyFont="1" applyFill="1" applyAlignment="1">
      <alignment horizontal="right"/>
      <protection/>
    </xf>
    <xf numFmtId="0" fontId="6" fillId="0" borderId="0" xfId="15" applyFont="1" applyFill="1">
      <alignment/>
      <protection/>
    </xf>
    <xf numFmtId="0" fontId="6" fillId="0" borderId="0" xfId="0" applyFont="1" applyFill="1" applyAlignment="1">
      <alignment/>
    </xf>
    <xf numFmtId="0" fontId="3" fillId="0" borderId="0" xfId="15" applyFont="1" applyFill="1" applyAlignment="1" quotePrefix="1">
      <alignment/>
      <protection/>
    </xf>
    <xf numFmtId="0" fontId="5" fillId="0" borderId="0" xfId="15" applyFont="1" applyFill="1" applyAlignment="1">
      <alignment horizontal="right" vertical="center"/>
      <protection/>
    </xf>
    <xf numFmtId="0" fontId="5" fillId="0" borderId="0" xfId="15" applyFont="1" applyFill="1" applyAlignment="1">
      <alignment vertical="center"/>
      <protection/>
    </xf>
    <xf numFmtId="189" fontId="5" fillId="0" borderId="0" xfId="43" applyNumberFormat="1" applyFont="1" applyFill="1" applyBorder="1" applyAlignment="1" applyProtection="1">
      <alignment horizontal="right" vertical="center"/>
      <protection/>
    </xf>
    <xf numFmtId="0" fontId="3" fillId="0" borderId="0" xfId="15" applyFont="1" applyFill="1" applyAlignment="1" quotePrefix="1">
      <alignment vertical="center"/>
      <protection/>
    </xf>
    <xf numFmtId="0" fontId="2" fillId="0" borderId="0" xfId="15" applyFont="1" applyFill="1" applyAlignment="1">
      <alignment vertical="center"/>
      <protection/>
    </xf>
    <xf numFmtId="0" fontId="6" fillId="0" borderId="0" xfId="15" applyFont="1" applyFill="1" applyAlignment="1" quotePrefix="1">
      <alignment horizontal="right"/>
      <protection/>
    </xf>
    <xf numFmtId="0" fontId="6" fillId="0" borderId="0" xfId="15" applyFont="1" applyFill="1" quotePrefix="1">
      <alignment/>
      <protection/>
    </xf>
    <xf numFmtId="0" fontId="5" fillId="0" borderId="0" xfId="15" applyFont="1" applyFill="1" applyAlignment="1">
      <alignment horizontal="right"/>
      <protection/>
    </xf>
    <xf numFmtId="0" fontId="5" fillId="0" borderId="0" xfId="15" applyFont="1" applyFill="1" applyAlignment="1">
      <alignment/>
      <protection/>
    </xf>
    <xf numFmtId="189" fontId="5" fillId="0" borderId="0" xfId="43" applyNumberFormat="1" applyFont="1" applyFill="1" applyBorder="1" applyAlignment="1" applyProtection="1">
      <alignment horizontal="right"/>
      <protection/>
    </xf>
    <xf numFmtId="0" fontId="2" fillId="0" borderId="0" xfId="15" applyFont="1" applyFill="1">
      <alignment/>
      <protection/>
    </xf>
    <xf numFmtId="0" fontId="3" fillId="0" borderId="0" xfId="15" applyFont="1" applyFill="1" applyAlignment="1">
      <alignment horizontal="justify"/>
      <protection/>
    </xf>
    <xf numFmtId="0" fontId="2" fillId="0" borderId="0" xfId="15" applyFont="1" applyFill="1" applyBorder="1" applyAlignment="1">
      <alignment/>
      <protection/>
    </xf>
    <xf numFmtId="0" fontId="3" fillId="0" borderId="0" xfId="15" applyFont="1" applyFill="1" applyBorder="1" applyAlignment="1">
      <alignment/>
      <protection/>
    </xf>
    <xf numFmtId="0" fontId="2" fillId="0" borderId="0" xfId="15" applyFont="1" applyFill="1" applyAlignment="1" quotePrefix="1">
      <alignment/>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justify"/>
      <protection/>
    </xf>
    <xf numFmtId="0" fontId="2" fillId="0" borderId="0" xfId="15" applyFont="1" applyFill="1" applyBorder="1" applyAlignment="1">
      <alignment vertical="center"/>
      <protection/>
    </xf>
    <xf numFmtId="0" fontId="2" fillId="0" borderId="0" xfId="0" applyFont="1" applyFill="1" applyAlignment="1">
      <alignment vertical="center"/>
    </xf>
    <xf numFmtId="0" fontId="3" fillId="0" borderId="0" xfId="15" applyFont="1" applyFill="1" applyBorder="1" applyAlignment="1">
      <alignment horizontal="justify" vertical="top"/>
      <protection/>
    </xf>
    <xf numFmtId="0" fontId="3" fillId="0" borderId="0" xfId="15" applyFont="1" applyFill="1" applyBorder="1" applyAlignment="1">
      <alignment vertical="top"/>
      <protection/>
    </xf>
    <xf numFmtId="0" fontId="21" fillId="0" borderId="0" xfId="0" applyFont="1" applyFill="1" applyAlignment="1">
      <alignment horizontal="justify" wrapText="1"/>
    </xf>
    <xf numFmtId="180" fontId="0" fillId="0" borderId="0" xfId="0" applyNumberFormat="1" applyFont="1" applyFill="1" applyBorder="1" applyAlignment="1">
      <alignment/>
    </xf>
    <xf numFmtId="0" fontId="6" fillId="0" borderId="0" xfId="0" applyFont="1" applyFill="1" applyAlignment="1">
      <alignment horizontal="left"/>
    </xf>
    <xf numFmtId="189" fontId="24" fillId="0" borderId="0" xfId="43" applyNumberFormat="1" applyFont="1" applyFill="1" applyBorder="1" applyAlignment="1" applyProtection="1">
      <alignment horizontal="right"/>
      <protection/>
    </xf>
    <xf numFmtId="190" fontId="22" fillId="0" borderId="0" xfId="43" applyNumberFormat="1" applyFont="1" applyFill="1" applyAlignment="1">
      <alignment horizontal="center"/>
    </xf>
    <xf numFmtId="0" fontId="3" fillId="0" borderId="0" xfId="15" applyFont="1" applyFill="1" applyAlignment="1">
      <alignment horizontal="center"/>
      <protection/>
    </xf>
    <xf numFmtId="189" fontId="29" fillId="0" borderId="0" xfId="43" applyNumberFormat="1" applyFont="1" applyFill="1" applyBorder="1" applyAlignment="1" applyProtection="1">
      <alignment horizontal="right"/>
      <protection/>
    </xf>
    <xf numFmtId="189" fontId="17" fillId="0" borderId="11" xfId="43" applyNumberFormat="1" applyFont="1" applyFill="1" applyBorder="1" applyAlignment="1" applyProtection="1">
      <alignment horizontal="right"/>
      <protection/>
    </xf>
    <xf numFmtId="188" fontId="17" fillId="0" borderId="0" xfId="43" applyNumberFormat="1" applyFont="1" applyFill="1" applyBorder="1" applyAlignment="1" applyProtection="1">
      <alignment horizontal="right"/>
      <protection/>
    </xf>
    <xf numFmtId="189" fontId="3" fillId="0" borderId="0" xfId="15" applyNumberFormat="1" applyFont="1" applyFill="1">
      <alignment/>
      <protection/>
    </xf>
    <xf numFmtId="189" fontId="17" fillId="0" borderId="12" xfId="43" applyNumberFormat="1" applyFont="1" applyFill="1" applyBorder="1" applyAlignment="1" applyProtection="1">
      <alignment horizontal="right"/>
      <protection/>
    </xf>
    <xf numFmtId="189" fontId="2" fillId="0" borderId="10" xfId="43" applyNumberFormat="1" applyFont="1" applyFill="1" applyBorder="1" applyAlignment="1" applyProtection="1">
      <alignment horizontal="center"/>
      <protection/>
    </xf>
    <xf numFmtId="189" fontId="2" fillId="0" borderId="0" xfId="43" applyNumberFormat="1" applyFont="1" applyFill="1" applyBorder="1" applyAlignment="1" applyProtection="1">
      <alignment horizontal="center"/>
      <protection/>
    </xf>
    <xf numFmtId="0" fontId="6" fillId="0" borderId="0" xfId="15" applyFont="1" applyFill="1" applyAlignment="1">
      <alignment horizontal="center"/>
      <protection/>
    </xf>
    <xf numFmtId="189" fontId="17" fillId="0" borderId="13" xfId="43" applyNumberFormat="1" applyFont="1" applyFill="1" applyBorder="1" applyAlignment="1" applyProtection="1">
      <alignment horizontal="center"/>
      <protection/>
    </xf>
    <xf numFmtId="189" fontId="17" fillId="0" borderId="0" xfId="43" applyNumberFormat="1" applyFont="1" applyFill="1" applyBorder="1" applyAlignment="1" applyProtection="1">
      <alignment horizontal="center"/>
      <protection/>
    </xf>
    <xf numFmtId="0" fontId="3" fillId="0" borderId="0" xfId="15" applyFont="1" applyFill="1" applyAlignment="1">
      <alignment horizontal="left"/>
      <protection/>
    </xf>
    <xf numFmtId="0" fontId="6" fillId="0" borderId="0" xfId="15" applyFont="1" applyFill="1" applyAlignment="1">
      <alignment horizontal="left"/>
      <protection/>
    </xf>
    <xf numFmtId="189" fontId="2" fillId="0" borderId="11" xfId="43" applyNumberFormat="1" applyFont="1" applyFill="1" applyBorder="1" applyAlignment="1" applyProtection="1">
      <alignment horizontal="right"/>
      <protection/>
    </xf>
    <xf numFmtId="0" fontId="3" fillId="0" borderId="0" xfId="15" applyFont="1" applyFill="1" applyAlignment="1" quotePrefix="1">
      <alignment horizontal="right"/>
      <protection/>
    </xf>
    <xf numFmtId="189" fontId="17" fillId="0" borderId="14" xfId="43" applyNumberFormat="1" applyFont="1" applyFill="1" applyBorder="1" applyAlignment="1" applyProtection="1">
      <alignment horizontal="right"/>
      <protection/>
    </xf>
    <xf numFmtId="189" fontId="30" fillId="0" borderId="0" xfId="43" applyNumberFormat="1" applyFont="1" applyFill="1" applyBorder="1" applyAlignment="1" applyProtection="1">
      <alignment horizontal="right"/>
      <protection/>
    </xf>
    <xf numFmtId="188" fontId="22" fillId="0" borderId="0" xfId="43" applyNumberFormat="1" applyFont="1" applyFill="1" applyBorder="1" applyAlignment="1" applyProtection="1">
      <alignment horizontal="right"/>
      <protection/>
    </xf>
    <xf numFmtId="0" fontId="20" fillId="0" borderId="0" xfId="15" applyFont="1" applyFill="1" applyBorder="1" applyAlignment="1">
      <alignment horizontal="left"/>
      <protection/>
    </xf>
    <xf numFmtId="0" fontId="20" fillId="0" borderId="0" xfId="15" applyFont="1" applyFill="1" applyBorder="1" applyAlignment="1">
      <alignment/>
      <protection/>
    </xf>
    <xf numFmtId="189" fontId="2" fillId="0" borderId="0" xfId="15" applyNumberFormat="1" applyFont="1" applyFill="1">
      <alignment/>
      <protection/>
    </xf>
    <xf numFmtId="0" fontId="3" fillId="0" borderId="0" xfId="15" applyFont="1" applyFill="1" applyAlignment="1">
      <alignment horizontal="left" indent="1"/>
      <protection/>
    </xf>
    <xf numFmtId="0" fontId="6" fillId="0" borderId="0" xfId="0" applyFont="1" applyFill="1" applyAlignment="1">
      <alignment/>
    </xf>
    <xf numFmtId="189" fontId="30" fillId="0" borderId="0" xfId="43" applyNumberFormat="1" applyFont="1" applyFill="1" applyAlignment="1">
      <alignment/>
    </xf>
    <xf numFmtId="14" fontId="2" fillId="0" borderId="0" xfId="43" applyNumberFormat="1" applyFont="1" applyFill="1" applyBorder="1" applyAlignment="1" applyProtection="1">
      <alignment horizontal="right"/>
      <protection/>
    </xf>
    <xf numFmtId="0" fontId="2" fillId="0" borderId="0" xfId="15" applyFont="1" applyFill="1" applyAlignment="1" quotePrefix="1">
      <alignment horizontal="right" wrapText="1"/>
      <protection/>
    </xf>
    <xf numFmtId="0" fontId="2" fillId="0" borderId="0" xfId="15" applyFont="1" applyFill="1" applyAlignment="1">
      <alignment horizontal="left"/>
      <protection/>
    </xf>
    <xf numFmtId="0" fontId="2" fillId="0" borderId="15" xfId="15" applyFont="1" applyFill="1" applyBorder="1" applyAlignment="1">
      <alignment/>
      <protection/>
    </xf>
    <xf numFmtId="0" fontId="2" fillId="0" borderId="15" xfId="43" applyNumberFormat="1" applyFont="1" applyFill="1" applyBorder="1" applyAlignment="1" applyProtection="1">
      <alignment horizontal="center" wrapText="1"/>
      <protection/>
    </xf>
    <xf numFmtId="0" fontId="2" fillId="0" borderId="0" xfId="43" applyNumberFormat="1" applyFont="1" applyFill="1" applyBorder="1" applyAlignment="1" applyProtection="1">
      <alignment horizontal="center" wrapText="1"/>
      <protection/>
    </xf>
    <xf numFmtId="0" fontId="2" fillId="0" borderId="15" xfId="43" applyNumberFormat="1" applyFont="1" applyFill="1" applyBorder="1" applyAlignment="1" applyProtection="1">
      <alignment horizontal="center" vertical="center" wrapText="1"/>
      <protection/>
    </xf>
    <xf numFmtId="0" fontId="3" fillId="0" borderId="0" xfId="43" applyNumberFormat="1" applyFont="1" applyFill="1" applyBorder="1" applyAlignment="1" applyProtection="1">
      <alignment wrapText="1"/>
      <protection/>
    </xf>
    <xf numFmtId="189" fontId="3" fillId="0" borderId="0" xfId="43" applyNumberFormat="1" applyFont="1" applyFill="1" applyBorder="1" applyAlignment="1" applyProtection="1">
      <alignment horizontal="right" wrapText="1"/>
      <protection/>
    </xf>
    <xf numFmtId="191" fontId="2" fillId="0" borderId="0" xfId="43" applyNumberFormat="1" applyFont="1" applyFill="1" applyBorder="1" applyAlignment="1" applyProtection="1">
      <alignment horizontal="right" wrapText="1"/>
      <protection/>
    </xf>
    <xf numFmtId="189" fontId="3" fillId="0" borderId="0" xfId="43" applyNumberFormat="1" applyFont="1" applyFill="1" applyBorder="1" applyAlignment="1" applyProtection="1">
      <alignment wrapText="1"/>
      <protection/>
    </xf>
    <xf numFmtId="189" fontId="6" fillId="0" borderId="0" xfId="43" applyNumberFormat="1" applyFont="1" applyFill="1" applyBorder="1" applyAlignment="1" applyProtection="1">
      <alignment wrapText="1"/>
      <protection/>
    </xf>
    <xf numFmtId="189" fontId="6" fillId="0" borderId="0" xfId="43" applyNumberFormat="1" applyFont="1" applyFill="1" applyBorder="1" applyAlignment="1" applyProtection="1">
      <alignment/>
      <protection/>
    </xf>
    <xf numFmtId="189" fontId="6" fillId="0" borderId="0" xfId="43" applyNumberFormat="1" applyFont="1" applyFill="1" applyBorder="1" applyAlignment="1" applyProtection="1">
      <alignment horizontal="right" wrapText="1"/>
      <protection/>
    </xf>
    <xf numFmtId="0" fontId="6" fillId="0" borderId="0" xfId="15" applyFont="1" applyFill="1" applyBorder="1" applyAlignment="1">
      <alignment/>
      <protection/>
    </xf>
    <xf numFmtId="0" fontId="3" fillId="0" borderId="15" xfId="15" applyFont="1" applyFill="1" applyBorder="1" applyAlignment="1">
      <alignment/>
      <protection/>
    </xf>
    <xf numFmtId="189" fontId="3" fillId="0" borderId="15" xfId="43" applyNumberFormat="1" applyFont="1" applyFill="1" applyBorder="1" applyAlignment="1" applyProtection="1">
      <alignment wrapText="1"/>
      <protection/>
    </xf>
    <xf numFmtId="189" fontId="2" fillId="0" borderId="10" xfId="43" applyNumberFormat="1" applyFont="1" applyFill="1" applyBorder="1" applyAlignment="1" applyProtection="1">
      <alignment horizontal="right"/>
      <protection/>
    </xf>
    <xf numFmtId="189" fontId="3" fillId="0" borderId="0" xfId="43" applyNumberFormat="1" applyFont="1" applyFill="1" applyBorder="1" applyAlignment="1" applyProtection="1">
      <alignment horizontal="center"/>
      <protection/>
    </xf>
    <xf numFmtId="191" fontId="2" fillId="0" borderId="0" xfId="43" applyNumberFormat="1" applyFont="1" applyFill="1" applyBorder="1" applyAlignment="1" applyProtection="1">
      <alignment horizontal="right"/>
      <protection/>
    </xf>
    <xf numFmtId="189" fontId="6" fillId="0" borderId="0" xfId="43" applyNumberFormat="1" applyFont="1" applyFill="1" applyBorder="1" applyAlignment="1" applyProtection="1">
      <alignment horizontal="center"/>
      <protection/>
    </xf>
    <xf numFmtId="189" fontId="3" fillId="0" borderId="15" xfId="43" applyNumberFormat="1" applyFont="1" applyFill="1" applyBorder="1" applyAlignment="1" applyProtection="1">
      <alignment horizontal="center"/>
      <protection/>
    </xf>
    <xf numFmtId="191" fontId="2" fillId="0" borderId="10" xfId="43" applyNumberFormat="1" applyFont="1" applyFill="1" applyBorder="1" applyAlignment="1" applyProtection="1">
      <alignment horizontal="right"/>
      <protection/>
    </xf>
    <xf numFmtId="0" fontId="3" fillId="0" borderId="16" xfId="15" applyFont="1" applyFill="1" applyBorder="1" applyAlignment="1">
      <alignment/>
      <protection/>
    </xf>
    <xf numFmtId="189" fontId="3" fillId="0" borderId="16" xfId="43" applyNumberFormat="1" applyFont="1" applyFill="1" applyBorder="1" applyAlignment="1" applyProtection="1">
      <alignment horizontal="center"/>
      <protection/>
    </xf>
    <xf numFmtId="191" fontId="2" fillId="0" borderId="12" xfId="43" applyNumberFormat="1" applyFont="1" applyFill="1" applyBorder="1" applyAlignment="1" applyProtection="1">
      <alignment horizontal="right"/>
      <protection/>
    </xf>
    <xf numFmtId="0" fontId="3" fillId="0" borderId="0" xfId="15" applyFont="1" applyFill="1" applyBorder="1" applyAlignment="1">
      <alignment wrapText="1"/>
      <protection/>
    </xf>
    <xf numFmtId="189" fontId="2" fillId="0" borderId="0" xfId="43" applyNumberFormat="1" applyFont="1" applyFill="1" applyBorder="1" applyAlignment="1" applyProtection="1">
      <alignment horizontal="right" wrapText="1"/>
      <protection/>
    </xf>
    <xf numFmtId="189" fontId="2" fillId="0" borderId="0" xfId="43" applyNumberFormat="1" applyFont="1" applyFill="1" applyBorder="1" applyAlignment="1" applyProtection="1">
      <alignment/>
      <protection/>
    </xf>
    <xf numFmtId="189" fontId="3" fillId="0" borderId="15" xfId="43" applyNumberFormat="1" applyFont="1" applyFill="1" applyBorder="1" applyAlignment="1" applyProtection="1">
      <alignment horizontal="right"/>
      <protection/>
    </xf>
    <xf numFmtId="189" fontId="2" fillId="0" borderId="0" xfId="43" applyNumberFormat="1" applyFont="1" applyFill="1" applyBorder="1" applyAlignment="1" applyProtection="1">
      <alignment horizontal="left"/>
      <protection/>
    </xf>
    <xf numFmtId="189" fontId="3" fillId="0" borderId="0" xfId="43" applyNumberFormat="1" applyFont="1" applyFill="1" applyBorder="1" applyAlignment="1" applyProtection="1">
      <alignment horizontal="left"/>
      <protection/>
    </xf>
    <xf numFmtId="0" fontId="3" fillId="0" borderId="12" xfId="15" applyFont="1" applyFill="1" applyBorder="1" applyAlignment="1">
      <alignment/>
      <protection/>
    </xf>
    <xf numFmtId="189" fontId="3" fillId="0" borderId="16" xfId="43" applyNumberFormat="1" applyFont="1" applyFill="1" applyBorder="1" applyAlignment="1" applyProtection="1">
      <alignment horizontal="left"/>
      <protection/>
    </xf>
    <xf numFmtId="189" fontId="3" fillId="0" borderId="16" xfId="43" applyNumberFormat="1" applyFont="1" applyFill="1" applyBorder="1" applyAlignment="1" applyProtection="1">
      <alignment horizontal="right"/>
      <protection/>
    </xf>
    <xf numFmtId="189" fontId="2" fillId="0" borderId="16" xfId="43" applyNumberFormat="1" applyFont="1" applyFill="1" applyBorder="1" applyAlignment="1" applyProtection="1">
      <alignment horizontal="right"/>
      <protection/>
    </xf>
    <xf numFmtId="189" fontId="22" fillId="0" borderId="0" xfId="43" applyNumberFormat="1" applyFont="1" applyFill="1" applyBorder="1" applyAlignment="1" applyProtection="1">
      <alignment wrapText="1"/>
      <protection/>
    </xf>
    <xf numFmtId="189" fontId="22" fillId="0" borderId="0" xfId="43" applyNumberFormat="1" applyFont="1" applyFill="1" applyBorder="1" applyAlignment="1" applyProtection="1">
      <alignment horizontal="right" wrapText="1"/>
      <protection/>
    </xf>
    <xf numFmtId="189" fontId="24" fillId="0" borderId="0" xfId="43" applyNumberFormat="1" applyFont="1" applyFill="1" applyBorder="1" applyAlignment="1" applyProtection="1">
      <alignment/>
      <protection/>
    </xf>
    <xf numFmtId="189" fontId="24" fillId="0" borderId="0" xfId="43" applyNumberFormat="1" applyFont="1" applyFill="1" applyBorder="1" applyAlignment="1" applyProtection="1">
      <alignment wrapText="1"/>
      <protection/>
    </xf>
    <xf numFmtId="189" fontId="24" fillId="0" borderId="0" xfId="43" applyNumberFormat="1" applyFont="1" applyFill="1" applyBorder="1" applyAlignment="1" applyProtection="1">
      <alignment horizontal="right" wrapText="1"/>
      <protection/>
    </xf>
    <xf numFmtId="189" fontId="31" fillId="0" borderId="0" xfId="43" applyNumberFormat="1" applyFont="1" applyFill="1" applyBorder="1" applyAlignment="1" applyProtection="1">
      <alignment horizontal="right"/>
      <protection/>
    </xf>
    <xf numFmtId="0" fontId="3" fillId="0" borderId="10" xfId="15" applyFont="1" applyFill="1" applyBorder="1" applyAlignment="1">
      <alignment/>
      <protection/>
    </xf>
    <xf numFmtId="189" fontId="3" fillId="0" borderId="15" xfId="43" applyNumberFormat="1" applyFont="1" applyFill="1" applyBorder="1" applyAlignment="1" applyProtection="1">
      <alignment/>
      <protection/>
    </xf>
    <xf numFmtId="189" fontId="22" fillId="0" borderId="15" xfId="43" applyNumberFormat="1" applyFont="1" applyFill="1" applyBorder="1" applyAlignment="1" applyProtection="1">
      <alignment/>
      <protection/>
    </xf>
    <xf numFmtId="189" fontId="17" fillId="0" borderId="10" xfId="43" applyNumberFormat="1" applyFont="1" applyFill="1" applyBorder="1" applyAlignment="1" applyProtection="1">
      <alignment horizontal="right"/>
      <protection/>
    </xf>
    <xf numFmtId="189" fontId="17" fillId="0" borderId="0" xfId="43" applyNumberFormat="1" applyFont="1" applyFill="1" applyBorder="1" applyAlignment="1" applyProtection="1">
      <alignment/>
      <protection/>
    </xf>
    <xf numFmtId="189" fontId="6" fillId="0" borderId="0" xfId="15" applyNumberFormat="1" applyFont="1" applyFill="1" applyAlignment="1">
      <alignment/>
      <protection/>
    </xf>
    <xf numFmtId="189" fontId="6" fillId="0" borderId="0" xfId="15" applyNumberFormat="1" applyFont="1" applyFill="1" applyBorder="1" applyAlignment="1">
      <alignment/>
      <protection/>
    </xf>
    <xf numFmtId="189" fontId="24" fillId="0" borderId="0" xfId="15" applyNumberFormat="1" applyFont="1" applyFill="1" applyAlignment="1">
      <alignment/>
      <protection/>
    </xf>
    <xf numFmtId="189" fontId="22" fillId="0" borderId="0" xfId="43" applyNumberFormat="1" applyFont="1" applyFill="1" applyBorder="1" applyAlignment="1" applyProtection="1">
      <alignment horizontal="center"/>
      <protection/>
    </xf>
    <xf numFmtId="189" fontId="3" fillId="0" borderId="16" xfId="43" applyNumberFormat="1" applyFont="1" applyFill="1" applyBorder="1" applyAlignment="1" applyProtection="1">
      <alignment/>
      <protection/>
    </xf>
    <xf numFmtId="189" fontId="3" fillId="0" borderId="12" xfId="43" applyNumberFormat="1" applyFont="1" applyFill="1" applyBorder="1" applyAlignment="1" applyProtection="1">
      <alignment/>
      <protection/>
    </xf>
    <xf numFmtId="189" fontId="22" fillId="0" borderId="12" xfId="43" applyNumberFormat="1" applyFont="1" applyFill="1" applyBorder="1" applyAlignment="1" applyProtection="1">
      <alignment/>
      <protection/>
    </xf>
    <xf numFmtId="189" fontId="17" fillId="0" borderId="12" xfId="43" applyNumberFormat="1" applyFont="1" applyFill="1" applyBorder="1" applyAlignment="1" applyProtection="1">
      <alignment/>
      <protection/>
    </xf>
    <xf numFmtId="0" fontId="6" fillId="0" borderId="0" xfId="15" applyFont="1" applyFill="1" applyAlignment="1">
      <alignment horizontal="left" indent="1"/>
      <protection/>
    </xf>
    <xf numFmtId="0" fontId="6" fillId="0" borderId="0" xfId="15" applyFont="1" applyFill="1" applyBorder="1" applyAlignment="1" quotePrefix="1">
      <alignment/>
      <protection/>
    </xf>
    <xf numFmtId="49" fontId="6" fillId="0" borderId="0" xfId="15" applyNumberFormat="1" applyFont="1" applyFill="1" applyAlignment="1">
      <alignment horizontal="left" indent="1"/>
      <protection/>
    </xf>
    <xf numFmtId="0" fontId="2" fillId="0" borderId="15" xfId="15" applyFont="1" applyFill="1" applyBorder="1" applyAlignment="1">
      <alignment horizontal="left"/>
      <protection/>
    </xf>
    <xf numFmtId="0" fontId="2" fillId="0" borderId="15" xfId="15" applyFont="1" applyFill="1" applyBorder="1" applyAlignment="1">
      <alignment horizontal="center"/>
      <protection/>
    </xf>
    <xf numFmtId="0" fontId="2" fillId="0" borderId="0" xfId="15" applyFont="1" applyFill="1" applyBorder="1" applyAlignment="1">
      <alignment horizontal="center"/>
      <protection/>
    </xf>
    <xf numFmtId="0" fontId="2" fillId="0" borderId="0" xfId="43" applyNumberFormat="1" applyFont="1" applyFill="1" applyBorder="1" applyAlignment="1" applyProtection="1">
      <alignment horizontal="center" vertical="center" wrapText="1"/>
      <protection/>
    </xf>
    <xf numFmtId="187" fontId="2" fillId="0" borderId="0" xfId="15" applyNumberFormat="1" applyFont="1" applyFill="1" applyBorder="1" applyAlignment="1">
      <alignment horizontal="center"/>
      <protection/>
    </xf>
    <xf numFmtId="0" fontId="3" fillId="0" borderId="0" xfId="15" applyFont="1" applyFill="1" applyBorder="1" applyAlignment="1">
      <alignment horizontal="center"/>
      <protection/>
    </xf>
    <xf numFmtId="187" fontId="3" fillId="0" borderId="0" xfId="43" applyNumberFormat="1" applyFont="1" applyFill="1" applyBorder="1" applyAlignment="1" applyProtection="1">
      <alignment horizontal="right"/>
      <protection/>
    </xf>
    <xf numFmtId="189" fontId="3" fillId="0" borderId="10" xfId="43" applyNumberFormat="1" applyFont="1" applyFill="1" applyBorder="1" applyAlignment="1" applyProtection="1">
      <alignment horizontal="center"/>
      <protection/>
    </xf>
    <xf numFmtId="189" fontId="3" fillId="0" borderId="10" xfId="43" applyNumberFormat="1" applyFont="1" applyFill="1" applyBorder="1" applyAlignment="1" applyProtection="1">
      <alignment horizontal="right"/>
      <protection/>
    </xf>
    <xf numFmtId="189" fontId="2" fillId="0" borderId="0" xfId="15" applyNumberFormat="1" applyFont="1" applyFill="1" applyBorder="1" applyAlignment="1">
      <alignment horizontal="center"/>
      <protection/>
    </xf>
    <xf numFmtId="189" fontId="3" fillId="0" borderId="12" xfId="43" applyNumberFormat="1" applyFont="1" applyFill="1" applyBorder="1" applyAlignment="1" applyProtection="1">
      <alignment horizontal="center"/>
      <protection/>
    </xf>
    <xf numFmtId="189" fontId="3" fillId="0" borderId="12" xfId="43" applyNumberFormat="1" applyFont="1" applyFill="1" applyBorder="1" applyAlignment="1" applyProtection="1">
      <alignment horizontal="right"/>
      <protection/>
    </xf>
    <xf numFmtId="189" fontId="2" fillId="0" borderId="12" xfId="43" applyNumberFormat="1" applyFont="1" applyFill="1" applyBorder="1" applyAlignment="1" applyProtection="1">
      <alignment horizontal="right"/>
      <protection/>
    </xf>
    <xf numFmtId="179" fontId="3" fillId="0" borderId="0" xfId="43" applyFont="1" applyFill="1" applyAlignment="1">
      <alignment horizontal="left"/>
    </xf>
    <xf numFmtId="0" fontId="6" fillId="0" borderId="0" xfId="15" applyFont="1" applyFill="1" applyBorder="1" applyAlignment="1">
      <alignment horizontal="left"/>
      <protection/>
    </xf>
    <xf numFmtId="187" fontId="2" fillId="0" borderId="0" xfId="15" applyNumberFormat="1" applyFont="1" applyFill="1" applyBorder="1" applyAlignment="1">
      <alignment horizontal="left"/>
      <protection/>
    </xf>
    <xf numFmtId="189" fontId="33" fillId="0" borderId="0" xfId="43" applyNumberFormat="1" applyFont="1" applyFill="1" applyAlignment="1">
      <alignment horizontal="center" wrapText="1"/>
    </xf>
    <xf numFmtId="189" fontId="17" fillId="0" borderId="10" xfId="43" applyNumberFormat="1" applyFont="1" applyFill="1" applyBorder="1" applyAlignment="1" applyProtection="1">
      <alignment horizontal="center"/>
      <protection/>
    </xf>
    <xf numFmtId="0" fontId="31" fillId="0" borderId="0" xfId="15" applyFont="1" applyFill="1" applyAlignment="1">
      <alignment horizontal="center"/>
      <protection/>
    </xf>
    <xf numFmtId="189" fontId="17" fillId="0" borderId="0" xfId="43" applyNumberFormat="1" applyFont="1" applyFill="1" applyAlignment="1">
      <alignment/>
    </xf>
    <xf numFmtId="189" fontId="17" fillId="0" borderId="0" xfId="43" applyNumberFormat="1" applyFont="1" applyFill="1" applyAlignment="1">
      <alignment/>
    </xf>
    <xf numFmtId="0" fontId="34" fillId="0" borderId="0" xfId="15" applyFont="1" applyFill="1" applyAlignment="1" quotePrefix="1">
      <alignment horizontal="right" wrapText="1"/>
      <protection/>
    </xf>
    <xf numFmtId="9" fontId="22" fillId="0" borderId="0" xfId="65" applyFont="1" applyFill="1" applyAlignment="1">
      <alignment horizontal="center"/>
    </xf>
    <xf numFmtId="191" fontId="17" fillId="0" borderId="0" xfId="43" applyNumberFormat="1" applyFont="1" applyFill="1" applyAlignment="1">
      <alignment/>
    </xf>
    <xf numFmtId="9" fontId="22" fillId="0" borderId="0" xfId="65" applyFont="1" applyFill="1" applyBorder="1" applyAlignment="1" applyProtection="1">
      <alignment horizontal="center"/>
      <protection/>
    </xf>
    <xf numFmtId="0" fontId="5" fillId="0" borderId="0" xfId="15" applyFont="1" applyFill="1">
      <alignment/>
      <protection/>
    </xf>
    <xf numFmtId="189" fontId="5" fillId="0" borderId="0" xfId="15" applyNumberFormat="1" applyFont="1" applyFill="1">
      <alignment/>
      <protection/>
    </xf>
    <xf numFmtId="187" fontId="3" fillId="0" borderId="0" xfId="15" applyNumberFormat="1" applyFont="1" applyFill="1" applyBorder="1" applyAlignment="1">
      <alignment horizontal="left"/>
      <protection/>
    </xf>
    <xf numFmtId="191" fontId="22" fillId="0" borderId="0" xfId="43" applyNumberFormat="1" applyFont="1" applyFill="1" applyAlignment="1">
      <alignment/>
    </xf>
    <xf numFmtId="189" fontId="22" fillId="0" borderId="0" xfId="43" applyNumberFormat="1" applyFont="1" applyFill="1" applyAlignment="1">
      <alignment/>
    </xf>
    <xf numFmtId="0" fontId="35" fillId="0" borderId="0" xfId="15" applyFont="1" applyFill="1" applyAlignment="1" quotePrefix="1">
      <alignment horizontal="right" wrapText="1"/>
      <protection/>
    </xf>
    <xf numFmtId="187" fontId="6" fillId="0" borderId="0" xfId="15" applyNumberFormat="1" applyFont="1" applyFill="1" applyBorder="1" applyAlignment="1">
      <alignment horizontal="left"/>
      <protection/>
    </xf>
    <xf numFmtId="0" fontId="6" fillId="0" borderId="0" xfId="15" applyFont="1" applyFill="1" applyAlignment="1" quotePrefix="1">
      <alignment/>
      <protection/>
    </xf>
    <xf numFmtId="9" fontId="17" fillId="0" borderId="11" xfId="65" applyFont="1" applyFill="1" applyBorder="1" applyAlignment="1" applyProtection="1">
      <alignment horizontal="center"/>
      <protection/>
    </xf>
    <xf numFmtId="0" fontId="6" fillId="0" borderId="0" xfId="15" applyFont="1" applyFill="1" applyAlignment="1" quotePrefix="1">
      <alignment horizontal="justify" wrapText="1"/>
      <protection/>
    </xf>
    <xf numFmtId="0" fontId="3" fillId="0" borderId="0" xfId="0" applyFont="1" applyFill="1" applyBorder="1" applyAlignment="1">
      <alignment/>
    </xf>
    <xf numFmtId="0" fontId="6" fillId="0" borderId="0" xfId="0" applyFont="1" applyFill="1" applyBorder="1" applyAlignment="1">
      <alignment horizontal="left" indent="1"/>
    </xf>
    <xf numFmtId="189" fontId="6" fillId="0" borderId="0" xfId="15" applyNumberFormat="1" applyFont="1" applyFill="1">
      <alignment/>
      <protection/>
    </xf>
    <xf numFmtId="189" fontId="3" fillId="0" borderId="0" xfId="43" applyNumberFormat="1" applyFont="1" applyFill="1" applyBorder="1" applyAlignment="1" applyProtection="1">
      <alignment horizontal="center" wrapText="1"/>
      <protection/>
    </xf>
    <xf numFmtId="0" fontId="6" fillId="0" borderId="0" xfId="15" applyFont="1" applyFill="1" applyBorder="1" applyAlignment="1">
      <alignment wrapText="1"/>
      <protection/>
    </xf>
    <xf numFmtId="0" fontId="3" fillId="0" borderId="0" xfId="15" applyFont="1" applyFill="1" applyBorder="1" applyAlignment="1">
      <alignment horizontal="center" wrapText="1"/>
      <protection/>
    </xf>
    <xf numFmtId="0" fontId="2" fillId="0" borderId="10" xfId="15" applyFont="1" applyFill="1" applyBorder="1" applyAlignment="1">
      <alignment horizontal="center" wrapText="1"/>
      <protection/>
    </xf>
    <xf numFmtId="0" fontId="2" fillId="0" borderId="0" xfId="15" applyFont="1" applyFill="1" applyBorder="1" applyAlignment="1">
      <alignment horizontal="center" wrapText="1"/>
      <protection/>
    </xf>
    <xf numFmtId="0" fontId="2" fillId="0" borderId="0" xfId="15" applyFont="1" applyFill="1" applyBorder="1" applyAlignment="1">
      <alignment wrapText="1"/>
      <protection/>
    </xf>
    <xf numFmtId="14" fontId="6" fillId="0" borderId="12" xfId="15" applyNumberFormat="1" applyFont="1" applyFill="1" applyBorder="1" applyAlignment="1" quotePrefix="1">
      <alignment horizontal="center" wrapText="1"/>
      <protection/>
    </xf>
    <xf numFmtId="0" fontId="6" fillId="0" borderId="12" xfId="15" applyFont="1" applyFill="1" applyBorder="1" applyAlignment="1">
      <alignment wrapText="1"/>
      <protection/>
    </xf>
    <xf numFmtId="14" fontId="6" fillId="0" borderId="12" xfId="15" applyNumberFormat="1" applyFont="1" applyFill="1" applyBorder="1" applyAlignment="1">
      <alignment horizontal="center" wrapText="1"/>
      <protection/>
    </xf>
    <xf numFmtId="0" fontId="6" fillId="0" borderId="12" xfId="15" applyFont="1" applyFill="1" applyBorder="1" applyAlignment="1">
      <alignment horizontal="center" wrapText="1"/>
      <protection/>
    </xf>
    <xf numFmtId="0" fontId="36" fillId="0" borderId="12" xfId="15" applyFont="1" applyFill="1" applyBorder="1" applyAlignment="1">
      <alignment horizontal="center" wrapText="1"/>
      <protection/>
    </xf>
    <xf numFmtId="14" fontId="6" fillId="0" borderId="0" xfId="15" applyNumberFormat="1" applyFont="1" applyFill="1" applyBorder="1" applyAlignment="1" quotePrefix="1">
      <alignment horizontal="center" wrapText="1"/>
      <protection/>
    </xf>
    <xf numFmtId="14" fontId="6" fillId="0" borderId="0" xfId="15" applyNumberFormat="1" applyFont="1" applyFill="1" applyBorder="1" applyAlignment="1">
      <alignment horizontal="center" wrapText="1"/>
      <protection/>
    </xf>
    <xf numFmtId="0" fontId="6" fillId="0" borderId="0" xfId="15" applyFont="1" applyFill="1" applyBorder="1" applyAlignment="1">
      <alignment horizontal="center" wrapText="1"/>
      <protection/>
    </xf>
    <xf numFmtId="0" fontId="36" fillId="0" borderId="0" xfId="15" applyFont="1" applyFill="1" applyBorder="1" applyAlignment="1">
      <alignment horizontal="center" wrapText="1"/>
      <protection/>
    </xf>
    <xf numFmtId="181" fontId="22" fillId="0" borderId="0" xfId="43" applyNumberFormat="1" applyFont="1" applyFill="1" applyBorder="1" applyAlignment="1">
      <alignment/>
    </xf>
    <xf numFmtId="181" fontId="22" fillId="0" borderId="0" xfId="43" applyNumberFormat="1" applyFont="1" applyBorder="1" applyAlignment="1">
      <alignment/>
    </xf>
    <xf numFmtId="181" fontId="22" fillId="0" borderId="0" xfId="43" applyNumberFormat="1" applyFont="1" applyFill="1" applyAlignment="1">
      <alignment horizontal="right"/>
    </xf>
    <xf numFmtId="181" fontId="24" fillId="0" borderId="0" xfId="43" applyNumberFormat="1" applyFont="1" applyBorder="1" applyAlignment="1">
      <alignment/>
    </xf>
    <xf numFmtId="0" fontId="6" fillId="0" borderId="0" xfId="15" applyFont="1" applyFill="1" applyBorder="1" applyAlignment="1">
      <alignment horizontal="left" wrapText="1"/>
      <protection/>
    </xf>
    <xf numFmtId="0" fontId="2" fillId="0" borderId="0" xfId="15" applyFont="1" applyFill="1" applyAlignment="1">
      <alignment horizontal="center"/>
      <protection/>
    </xf>
    <xf numFmtId="0" fontId="2" fillId="0" borderId="10" xfId="15" applyFont="1" applyFill="1" applyBorder="1" applyAlignment="1">
      <alignment horizontal="center"/>
      <protection/>
    </xf>
    <xf numFmtId="0" fontId="2" fillId="0" borderId="13" xfId="15" applyFont="1" applyFill="1" applyBorder="1" applyAlignment="1">
      <alignment horizontal="center"/>
      <protection/>
    </xf>
    <xf numFmtId="189" fontId="2" fillId="0" borderId="13" xfId="43" applyNumberFormat="1" applyFont="1" applyFill="1" applyBorder="1" applyAlignment="1" applyProtection="1">
      <alignment horizontal="right"/>
      <protection/>
    </xf>
    <xf numFmtId="189" fontId="2" fillId="0" borderId="11" xfId="43" applyNumberFormat="1" applyFont="1" applyFill="1" applyBorder="1" applyAlignment="1" applyProtection="1">
      <alignment horizontal="center"/>
      <protection/>
    </xf>
    <xf numFmtId="189" fontId="2" fillId="0" borderId="17" xfId="43" applyNumberFormat="1" applyFont="1" applyFill="1" applyBorder="1" applyAlignment="1" applyProtection="1">
      <alignment horizontal="right"/>
      <protection/>
    </xf>
    <xf numFmtId="0" fontId="2" fillId="0" borderId="10" xfId="15" applyFont="1" applyFill="1" applyBorder="1" applyAlignment="1">
      <alignment/>
      <protection/>
    </xf>
    <xf numFmtId="189" fontId="2" fillId="0" borderId="10" xfId="43" applyNumberFormat="1" applyFont="1" applyFill="1" applyBorder="1" applyAlignment="1" applyProtection="1">
      <alignment horizontal="center" wrapText="1"/>
      <protection/>
    </xf>
    <xf numFmtId="179" fontId="3" fillId="0" borderId="0" xfId="43" applyFont="1" applyFill="1" applyAlignment="1">
      <alignment/>
    </xf>
    <xf numFmtId="179" fontId="3" fillId="0" borderId="0" xfId="43" applyFont="1" applyFill="1" applyBorder="1" applyAlignment="1" applyProtection="1">
      <alignment horizontal="right"/>
      <protection/>
    </xf>
    <xf numFmtId="179" fontId="3" fillId="0" borderId="10" xfId="43" applyFont="1" applyFill="1" applyBorder="1" applyAlignment="1">
      <alignment/>
    </xf>
    <xf numFmtId="179" fontId="3" fillId="0" borderId="10" xfId="43" applyFont="1" applyFill="1" applyBorder="1" applyAlignment="1" applyProtection="1">
      <alignment horizontal="right"/>
      <protection/>
    </xf>
    <xf numFmtId="0" fontId="2" fillId="0" borderId="12" xfId="15" applyFont="1" applyFill="1" applyBorder="1" applyAlignment="1">
      <alignment/>
      <protection/>
    </xf>
    <xf numFmtId="179" fontId="3" fillId="0" borderId="12" xfId="43" applyFont="1" applyFill="1" applyBorder="1" applyAlignment="1">
      <alignment/>
    </xf>
    <xf numFmtId="10" fontId="2" fillId="0" borderId="0" xfId="65" applyNumberFormat="1" applyFont="1" applyFill="1" applyBorder="1" applyAlignment="1" applyProtection="1">
      <alignment horizontal="center"/>
      <protection/>
    </xf>
    <xf numFmtId="187" fontId="37" fillId="0" borderId="0" xfId="43" applyNumberFormat="1" applyFont="1" applyFill="1" applyBorder="1" applyAlignment="1" applyProtection="1">
      <alignment horizontal="center" wrapText="1"/>
      <protection/>
    </xf>
    <xf numFmtId="189" fontId="37" fillId="0" borderId="0" xfId="43" applyNumberFormat="1" applyFont="1" applyFill="1" applyBorder="1" applyAlignment="1" applyProtection="1">
      <alignment horizontal="center"/>
      <protection/>
    </xf>
    <xf numFmtId="187" fontId="24" fillId="0" borderId="0" xfId="15" applyNumberFormat="1" applyFont="1" applyFill="1" applyBorder="1" applyAlignment="1">
      <alignment/>
      <protection/>
    </xf>
    <xf numFmtId="189" fontId="22" fillId="0" borderId="16" xfId="43" applyNumberFormat="1" applyFont="1" applyFill="1" applyBorder="1" applyAlignment="1" applyProtection="1">
      <alignment horizontal="right"/>
      <protection/>
    </xf>
    <xf numFmtId="9" fontId="3" fillId="0" borderId="0" xfId="65" applyFont="1" applyFill="1" applyBorder="1" applyAlignment="1" applyProtection="1">
      <alignment horizontal="right"/>
      <protection/>
    </xf>
    <xf numFmtId="9" fontId="6" fillId="0" borderId="12" xfId="65" applyFont="1" applyFill="1" applyBorder="1" applyAlignment="1" applyProtection="1">
      <alignment horizontal="center"/>
      <protection/>
    </xf>
    <xf numFmtId="189" fontId="24" fillId="0" borderId="16" xfId="43" applyNumberFormat="1" applyFont="1" applyFill="1" applyBorder="1" applyAlignment="1" applyProtection="1">
      <alignment horizontal="right"/>
      <protection/>
    </xf>
    <xf numFmtId="189" fontId="6" fillId="0" borderId="12" xfId="43" applyNumberFormat="1" applyFont="1" applyFill="1" applyBorder="1" applyAlignment="1" applyProtection="1">
      <alignment horizontal="right"/>
      <protection/>
    </xf>
    <xf numFmtId="0" fontId="3" fillId="0" borderId="0" xfId="0" applyFont="1" applyFill="1" applyAlignment="1">
      <alignment horizontal="justify" wrapText="1"/>
    </xf>
    <xf numFmtId="189" fontId="3" fillId="0" borderId="0" xfId="0" applyNumberFormat="1" applyFont="1" applyFill="1" applyAlignment="1">
      <alignment/>
    </xf>
    <xf numFmtId="189" fontId="22" fillId="0" borderId="12" xfId="43" applyNumberFormat="1" applyFont="1" applyFill="1" applyBorder="1" applyAlignment="1" applyProtection="1">
      <alignment horizontal="right"/>
      <protection/>
    </xf>
    <xf numFmtId="181" fontId="22" fillId="0" borderId="0" xfId="43" applyNumberFormat="1" applyFont="1" applyFill="1" applyAlignment="1">
      <alignment/>
    </xf>
    <xf numFmtId="181" fontId="3" fillId="0" borderId="0" xfId="43" applyNumberFormat="1" applyFont="1" applyFill="1" applyAlignment="1">
      <alignment/>
    </xf>
    <xf numFmtId="187" fontId="3" fillId="0" borderId="0" xfId="15" applyNumberFormat="1" applyFont="1" applyFill="1">
      <alignment/>
      <protection/>
    </xf>
    <xf numFmtId="0" fontId="2" fillId="0" borderId="10" xfId="15" applyFont="1" applyFill="1" applyBorder="1" applyAlignment="1">
      <alignment horizontal="left"/>
      <protection/>
    </xf>
    <xf numFmtId="0" fontId="3" fillId="0" borderId="10" xfId="15" applyFont="1" applyFill="1" applyBorder="1" applyAlignment="1">
      <alignment horizontal="left"/>
      <protection/>
    </xf>
    <xf numFmtId="181" fontId="3" fillId="0" borderId="0" xfId="15" applyNumberFormat="1" applyFont="1" applyFill="1">
      <alignment/>
      <protection/>
    </xf>
    <xf numFmtId="0" fontId="3" fillId="0" borderId="12" xfId="0" applyFont="1" applyFill="1" applyBorder="1" applyAlignment="1">
      <alignment/>
    </xf>
    <xf numFmtId="0" fontId="3" fillId="0" borderId="12" xfId="15" applyFont="1" applyFill="1" applyBorder="1" applyAlignment="1">
      <alignment horizontal="left"/>
      <protection/>
    </xf>
    <xf numFmtId="0" fontId="2" fillId="0" borderId="12" xfId="15" applyFont="1" applyFill="1" applyBorder="1" applyAlignment="1">
      <alignment horizontal="center"/>
      <protection/>
    </xf>
    <xf numFmtId="0" fontId="3"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xf>
    <xf numFmtId="0" fontId="39" fillId="0" borderId="0" xfId="0" applyFont="1" applyFill="1" applyAlignment="1">
      <alignment horizontal="justify" wrapText="1"/>
    </xf>
    <xf numFmtId="0" fontId="5" fillId="0" borderId="0" xfId="15" applyFont="1" applyFill="1" applyAlignment="1" quotePrefix="1">
      <alignment horizontal="right"/>
      <protection/>
    </xf>
    <xf numFmtId="0" fontId="25" fillId="0" borderId="0" xfId="15" applyFont="1" applyFill="1" applyAlignment="1">
      <alignment/>
      <protection/>
    </xf>
    <xf numFmtId="0" fontId="6" fillId="0" borderId="0" xfId="0" applyFont="1" applyFill="1" applyBorder="1" applyAlignment="1">
      <alignment wrapText="1"/>
    </xf>
    <xf numFmtId="0" fontId="24" fillId="0" borderId="10" xfId="0" applyFont="1" applyFill="1" applyBorder="1" applyAlignment="1">
      <alignment horizontal="center" wrapText="1"/>
    </xf>
    <xf numFmtId="0" fontId="22" fillId="0" borderId="0" xfId="0" applyFont="1" applyFill="1" applyBorder="1" applyAlignment="1">
      <alignment horizontal="center"/>
    </xf>
    <xf numFmtId="0" fontId="22" fillId="0" borderId="0" xfId="0" applyFont="1" applyFill="1" applyAlignment="1">
      <alignment horizontal="center"/>
    </xf>
    <xf numFmtId="0" fontId="22" fillId="0" borderId="12" xfId="0" applyFont="1" applyFill="1" applyBorder="1" applyAlignment="1" quotePrefix="1">
      <alignment horizontal="center"/>
    </xf>
    <xf numFmtId="0" fontId="3" fillId="33" borderId="0" xfId="0" applyFont="1" applyFill="1" applyAlignment="1">
      <alignment/>
    </xf>
    <xf numFmtId="0" fontId="3" fillId="34" borderId="0" xfId="0" applyFont="1" applyFill="1" applyAlignment="1">
      <alignment/>
    </xf>
    <xf numFmtId="0" fontId="3" fillId="34" borderId="0" xfId="0" applyFont="1" applyFill="1" applyAlignment="1">
      <alignment horizontal="center"/>
    </xf>
    <xf numFmtId="0" fontId="39"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right" wrapText="1"/>
    </xf>
    <xf numFmtId="0" fontId="3" fillId="0" borderId="0" xfId="0" applyFont="1" applyFill="1" applyAlignment="1" quotePrefix="1">
      <alignment horizontal="center"/>
    </xf>
    <xf numFmtId="0" fontId="38" fillId="0" borderId="0" xfId="0" applyFont="1" applyFill="1" applyAlignment="1">
      <alignment/>
    </xf>
    <xf numFmtId="0" fontId="42" fillId="0" borderId="0" xfId="0" applyFont="1" applyFill="1" applyAlignment="1">
      <alignment horizontal="right"/>
    </xf>
    <xf numFmtId="0" fontId="38" fillId="33" borderId="0" xfId="0" applyFont="1" applyFill="1" applyAlignment="1">
      <alignment/>
    </xf>
    <xf numFmtId="0" fontId="38" fillId="33" borderId="10" xfId="0" applyFont="1" applyFill="1" applyBorder="1" applyAlignment="1">
      <alignment/>
    </xf>
    <xf numFmtId="0" fontId="38" fillId="33" borderId="0" xfId="0" applyFont="1" applyFill="1" applyAlignment="1">
      <alignment horizontal="center" wrapText="1"/>
    </xf>
    <xf numFmtId="0" fontId="38" fillId="33" borderId="18" xfId="0" applyFont="1" applyFill="1" applyBorder="1" applyAlignment="1">
      <alignment wrapText="1"/>
    </xf>
    <xf numFmtId="0" fontId="38" fillId="33" borderId="18" xfId="0" applyFont="1" applyFill="1" applyBorder="1" applyAlignment="1">
      <alignment horizontal="center" wrapText="1"/>
    </xf>
    <xf numFmtId="179" fontId="0" fillId="0" borderId="0" xfId="43" applyFill="1" applyAlignment="1">
      <alignment/>
    </xf>
    <xf numFmtId="0" fontId="2" fillId="0" borderId="0" xfId="0" applyFont="1" applyFill="1" applyAlignment="1">
      <alignment/>
    </xf>
    <xf numFmtId="189" fontId="17" fillId="0" borderId="11" xfId="43" applyNumberFormat="1" applyFont="1" applyFill="1" applyBorder="1" applyAlignment="1" applyProtection="1">
      <alignment/>
      <protection/>
    </xf>
    <xf numFmtId="0" fontId="3" fillId="0" borderId="11" xfId="0" applyFont="1" applyFill="1" applyBorder="1" applyAlignment="1">
      <alignment/>
    </xf>
    <xf numFmtId="179" fontId="0" fillId="0" borderId="11" xfId="43" applyFill="1" applyBorder="1" applyAlignment="1">
      <alignment/>
    </xf>
    <xf numFmtId="0" fontId="2" fillId="0" borderId="0" xfId="0" applyFont="1" applyFill="1" applyAlignment="1">
      <alignment horizontal="center"/>
    </xf>
    <xf numFmtId="187" fontId="43" fillId="0" borderId="0" xfId="15" applyNumberFormat="1" applyFont="1" applyFill="1" applyBorder="1">
      <alignment/>
      <protection/>
    </xf>
    <xf numFmtId="187" fontId="44" fillId="0" borderId="0" xfId="43" applyNumberFormat="1" applyFont="1" applyFill="1" applyBorder="1" applyAlignment="1" applyProtection="1">
      <alignment/>
      <protection/>
    </xf>
    <xf numFmtId="187" fontId="2" fillId="0" borderId="0" xfId="15" applyNumberFormat="1" applyFont="1" applyFill="1" applyAlignment="1">
      <alignment horizontal="center"/>
      <protection/>
    </xf>
    <xf numFmtId="187" fontId="45" fillId="0" borderId="0" xfId="15" applyNumberFormat="1" applyFont="1" applyFill="1" applyBorder="1" applyAlignment="1">
      <alignment/>
      <protection/>
    </xf>
    <xf numFmtId="187" fontId="106" fillId="0" borderId="0" xfId="15" applyNumberFormat="1" applyFont="1" applyFill="1" applyBorder="1" applyAlignment="1">
      <alignment horizontal="left"/>
      <protection/>
    </xf>
    <xf numFmtId="187" fontId="107" fillId="0" borderId="0" xfId="15" applyNumberFormat="1" applyFont="1" applyFill="1" applyBorder="1" applyAlignment="1">
      <alignment/>
      <protection/>
    </xf>
    <xf numFmtId="187" fontId="106" fillId="0" borderId="0" xfId="15" applyNumberFormat="1" applyFont="1" applyFill="1" applyBorder="1" applyAlignment="1">
      <alignment/>
      <protection/>
    </xf>
    <xf numFmtId="187" fontId="107" fillId="0" borderId="0" xfId="15" applyNumberFormat="1" applyFont="1" applyFill="1" applyBorder="1">
      <alignment/>
      <protection/>
    </xf>
    <xf numFmtId="0" fontId="3" fillId="0" borderId="0" xfId="15" applyNumberFormat="1" applyFont="1" applyFill="1" applyAlignment="1">
      <alignment/>
      <protection/>
    </xf>
    <xf numFmtId="187" fontId="37" fillId="0" borderId="0" xfId="15" applyNumberFormat="1" applyFont="1" applyFill="1" applyAlignment="1">
      <alignment horizontal="center"/>
      <protection/>
    </xf>
    <xf numFmtId="0" fontId="17" fillId="0" borderId="0" xfId="15" applyFont="1" applyFill="1" applyAlignment="1">
      <alignment horizontal="center"/>
      <protection/>
    </xf>
    <xf numFmtId="14" fontId="2" fillId="0" borderId="0" xfId="43" applyNumberFormat="1" applyFont="1" applyFill="1" applyBorder="1" applyAlignment="1" applyProtection="1">
      <alignment horizontal="center"/>
      <protection/>
    </xf>
    <xf numFmtId="0" fontId="37" fillId="0" borderId="0" xfId="15" applyNumberFormat="1" applyFont="1" applyFill="1" applyAlignment="1">
      <alignment horizontal="left"/>
      <protection/>
    </xf>
    <xf numFmtId="9" fontId="0" fillId="0" borderId="0" xfId="65" applyFill="1" applyAlignment="1">
      <alignment/>
    </xf>
    <xf numFmtId="187" fontId="17" fillId="0" borderId="0" xfId="43" applyNumberFormat="1" applyFont="1" applyFill="1" applyBorder="1" applyAlignment="1" applyProtection="1">
      <alignment horizontal="right"/>
      <protection/>
    </xf>
    <xf numFmtId="0" fontId="16" fillId="0" borderId="0" xfId="62" applyFont="1" applyFill="1" applyBorder="1" applyAlignment="1">
      <alignment horizontal="left"/>
      <protection/>
    </xf>
    <xf numFmtId="0" fontId="22" fillId="0" borderId="0" xfId="15" applyFont="1" applyFill="1" applyBorder="1">
      <alignment/>
      <protection/>
    </xf>
    <xf numFmtId="192" fontId="22" fillId="0" borderId="0" xfId="62" applyNumberFormat="1" applyFont="1" applyFill="1" applyBorder="1" applyAlignment="1">
      <alignment/>
      <protection/>
    </xf>
    <xf numFmtId="0" fontId="22" fillId="0" borderId="0" xfId="62" applyNumberFormat="1" applyFont="1" applyFill="1" applyBorder="1" applyAlignment="1">
      <alignment horizontal="center"/>
      <protection/>
    </xf>
    <xf numFmtId="189" fontId="22" fillId="0" borderId="0" xfId="62" applyNumberFormat="1" applyFont="1" applyFill="1" applyBorder="1">
      <alignment/>
      <protection/>
    </xf>
    <xf numFmtId="0" fontId="44" fillId="0" borderId="0" xfId="15" applyNumberFormat="1" applyFont="1" applyFill="1" applyBorder="1" applyAlignment="1">
      <alignment/>
      <protection/>
    </xf>
    <xf numFmtId="0" fontId="50" fillId="0" borderId="10" xfId="15" applyNumberFormat="1" applyFont="1" applyFill="1" applyBorder="1" applyAlignment="1">
      <alignment/>
      <protection/>
    </xf>
    <xf numFmtId="0" fontId="22" fillId="0" borderId="10" xfId="15" applyFont="1" applyFill="1" applyBorder="1">
      <alignment/>
      <protection/>
    </xf>
    <xf numFmtId="192" fontId="22" fillId="0" borderId="10" xfId="62" applyNumberFormat="1" applyFont="1" applyFill="1" applyBorder="1" applyAlignment="1">
      <alignment/>
      <protection/>
    </xf>
    <xf numFmtId="0" fontId="22" fillId="0" borderId="10" xfId="62" applyNumberFormat="1" applyFont="1" applyFill="1" applyBorder="1" applyAlignment="1">
      <alignment horizontal="center"/>
      <protection/>
    </xf>
    <xf numFmtId="189" fontId="22" fillId="0" borderId="10" xfId="62" applyNumberFormat="1" applyFont="1" applyFill="1" applyBorder="1">
      <alignment/>
      <protection/>
    </xf>
    <xf numFmtId="0" fontId="22" fillId="0" borderId="0" xfId="15" applyFont="1" applyFill="1" applyBorder="1" applyAlignment="1">
      <alignment horizontal="center"/>
      <protection/>
    </xf>
    <xf numFmtId="0" fontId="17" fillId="0" borderId="0" xfId="62" applyFont="1" applyFill="1" applyBorder="1" applyAlignment="1">
      <alignment/>
      <protection/>
    </xf>
    <xf numFmtId="0" fontId="31" fillId="0" borderId="0" xfId="43" applyNumberFormat="1" applyFont="1" applyFill="1" applyBorder="1" applyAlignment="1" applyProtection="1">
      <alignment horizontal="center"/>
      <protection/>
    </xf>
    <xf numFmtId="193" fontId="31" fillId="0" borderId="0" xfId="43" applyNumberFormat="1" applyFont="1" applyFill="1" applyBorder="1" applyAlignment="1" applyProtection="1">
      <alignment horizontal="right"/>
      <protection/>
    </xf>
    <xf numFmtId="0" fontId="17" fillId="0" borderId="0" xfId="15" applyNumberFormat="1" applyFont="1" applyFill="1" applyBorder="1" applyAlignment="1">
      <alignment horizontal="center"/>
      <protection/>
    </xf>
    <xf numFmtId="0" fontId="45" fillId="0" borderId="0" xfId="15" applyFont="1" applyFill="1" applyBorder="1" applyAlignment="1">
      <alignment horizontal="center" vertical="center"/>
      <protection/>
    </xf>
    <xf numFmtId="0" fontId="17" fillId="0" borderId="0" xfId="15" applyNumberFormat="1" applyFont="1" applyFill="1" applyBorder="1" applyAlignment="1">
      <alignment horizontal="center" vertical="center"/>
      <protection/>
    </xf>
    <xf numFmtId="187" fontId="2" fillId="0" borderId="0" xfId="15" applyNumberFormat="1" applyFont="1" applyFill="1" applyBorder="1" applyAlignment="1">
      <alignment horizontal="center" vertical="center"/>
      <protection/>
    </xf>
    <xf numFmtId="0" fontId="17" fillId="0" borderId="0" xfId="15" applyNumberFormat="1" applyFont="1" applyFill="1" applyBorder="1" applyAlignment="1">
      <alignment horizontal="center" vertical="center" wrapText="1"/>
      <protection/>
    </xf>
    <xf numFmtId="0" fontId="2" fillId="0" borderId="0" xfId="15" applyFont="1" applyFill="1" applyBorder="1">
      <alignment/>
      <protection/>
    </xf>
    <xf numFmtId="192" fontId="2" fillId="0" borderId="0" xfId="62" applyNumberFormat="1" applyFont="1" applyFill="1" applyBorder="1" applyAlignment="1">
      <alignment/>
      <protection/>
    </xf>
    <xf numFmtId="192" fontId="2" fillId="0" borderId="0" xfId="62" applyNumberFormat="1" applyFont="1" applyFill="1" applyBorder="1" applyAlignment="1">
      <alignment horizontal="right"/>
      <protection/>
    </xf>
    <xf numFmtId="0" fontId="17" fillId="0" borderId="0" xfId="62" applyNumberFormat="1" applyFont="1" applyFill="1" applyBorder="1" applyAlignment="1">
      <alignment horizontal="center"/>
      <protection/>
    </xf>
    <xf numFmtId="192" fontId="2" fillId="0" borderId="0" xfId="62" applyNumberFormat="1" applyFont="1" applyFill="1" applyBorder="1" applyAlignment="1">
      <alignment horizontal="center"/>
      <protection/>
    </xf>
    <xf numFmtId="187" fontId="3" fillId="0" borderId="0" xfId="15" applyNumberFormat="1" applyFont="1" applyFill="1" applyBorder="1" applyAlignment="1" quotePrefix="1">
      <alignment horizontal="center"/>
      <protection/>
    </xf>
    <xf numFmtId="0" fontId="3" fillId="0" borderId="0" xfId="15" applyFont="1" applyFill="1" applyBorder="1">
      <alignment/>
      <protection/>
    </xf>
    <xf numFmtId="0" fontId="22" fillId="0" borderId="0" xfId="62" applyNumberFormat="1" applyFont="1" applyFill="1" applyBorder="1" applyAlignment="1" quotePrefix="1">
      <alignment horizontal="center"/>
      <protection/>
    </xf>
    <xf numFmtId="192" fontId="3" fillId="0" borderId="0" xfId="62" applyNumberFormat="1" applyFont="1" applyFill="1" applyBorder="1" applyAlignment="1">
      <alignment horizontal="center"/>
      <protection/>
    </xf>
    <xf numFmtId="192" fontId="22" fillId="0" borderId="0" xfId="62" applyNumberFormat="1" applyFont="1" applyFill="1" applyBorder="1" applyAlignment="1">
      <alignment horizontal="center"/>
      <protection/>
    </xf>
    <xf numFmtId="192" fontId="3" fillId="0" borderId="0" xfId="62" applyNumberFormat="1" applyFont="1" applyFill="1" applyBorder="1" applyAlignment="1">
      <alignment/>
      <protection/>
    </xf>
    <xf numFmtId="192" fontId="6" fillId="0" borderId="0" xfId="62" applyNumberFormat="1" applyFont="1" applyFill="1" applyBorder="1" applyAlignment="1">
      <alignment horizontal="center"/>
      <protection/>
    </xf>
    <xf numFmtId="0" fontId="24" fillId="0" borderId="0" xfId="62" applyNumberFormat="1" applyFont="1" applyFill="1" applyBorder="1" applyAlignment="1">
      <alignment horizontal="center"/>
      <protection/>
    </xf>
    <xf numFmtId="0" fontId="6" fillId="0" borderId="0" xfId="15" applyFont="1" applyFill="1" applyBorder="1">
      <alignment/>
      <protection/>
    </xf>
    <xf numFmtId="187" fontId="22" fillId="0" borderId="0" xfId="43" applyNumberFormat="1" applyFont="1" applyFill="1" applyBorder="1" applyAlignment="1" applyProtection="1">
      <alignment horizontal="right"/>
      <protection/>
    </xf>
    <xf numFmtId="192" fontId="2" fillId="0" borderId="0" xfId="62" applyNumberFormat="1" applyFont="1" applyFill="1" applyBorder="1">
      <alignment/>
      <protection/>
    </xf>
    <xf numFmtId="192" fontId="6" fillId="0" borderId="0" xfId="62" applyNumberFormat="1" applyFont="1" applyFill="1" applyBorder="1" applyAlignment="1">
      <alignment horizontal="left"/>
      <protection/>
    </xf>
    <xf numFmtId="187" fontId="3" fillId="0" borderId="0" xfId="15" applyNumberFormat="1" applyFont="1" applyFill="1" applyBorder="1">
      <alignment/>
      <protection/>
    </xf>
    <xf numFmtId="187" fontId="3" fillId="0" borderId="0" xfId="15" applyNumberFormat="1" applyFont="1" applyFill="1" applyAlignment="1">
      <alignment horizontal="left"/>
      <protection/>
    </xf>
    <xf numFmtId="187" fontId="2" fillId="0" borderId="0" xfId="15" applyNumberFormat="1" applyFont="1" applyFill="1" applyAlignment="1">
      <alignment horizontal="left"/>
      <protection/>
    </xf>
    <xf numFmtId="0" fontId="22" fillId="0" borderId="0" xfId="15" applyFont="1" applyFill="1" applyBorder="1" applyAlignment="1">
      <alignment/>
      <protection/>
    </xf>
    <xf numFmtId="0" fontId="22" fillId="0" borderId="0" xfId="15" applyNumberFormat="1" applyFont="1" applyFill="1" applyBorder="1" applyAlignment="1">
      <alignment horizontal="center"/>
      <protection/>
    </xf>
    <xf numFmtId="189" fontId="22" fillId="0" borderId="0" xfId="15" applyNumberFormat="1" applyFont="1" applyFill="1" applyBorder="1">
      <alignment/>
      <protection/>
    </xf>
    <xf numFmtId="0" fontId="50" fillId="0" borderId="0" xfId="15" applyFont="1" applyFill="1" applyBorder="1" applyAlignment="1">
      <alignment horizontal="center"/>
      <protection/>
    </xf>
    <xf numFmtId="0" fontId="22" fillId="0" borderId="0" xfId="15" applyFont="1" applyFill="1" applyBorder="1" applyAlignment="1">
      <alignment horizontal="left" vertical="center" wrapText="1"/>
      <protection/>
    </xf>
    <xf numFmtId="3" fontId="22" fillId="0" borderId="0" xfId="15" applyNumberFormat="1" applyFont="1" applyFill="1" applyBorder="1" applyAlignment="1">
      <alignment horizontal="right" vertical="center" wrapText="1"/>
      <protection/>
    </xf>
    <xf numFmtId="0" fontId="22" fillId="0" borderId="0" xfId="43" applyNumberFormat="1" applyFont="1" applyFill="1" applyBorder="1" applyAlignment="1" applyProtection="1">
      <alignment horizontal="center" vertical="center" wrapText="1"/>
      <protection/>
    </xf>
    <xf numFmtId="189" fontId="22" fillId="0" borderId="0" xfId="43" applyNumberFormat="1" applyFont="1" applyFill="1" applyBorder="1" applyAlignment="1" applyProtection="1">
      <alignment horizontal="right" vertical="center" wrapText="1"/>
      <protection/>
    </xf>
    <xf numFmtId="0" fontId="22" fillId="0" borderId="0" xfId="15" applyNumberFormat="1" applyFont="1" applyFill="1" applyBorder="1" applyAlignment="1">
      <alignment horizontal="center" vertical="center" wrapText="1"/>
      <protection/>
    </xf>
    <xf numFmtId="189" fontId="22" fillId="0" borderId="0" xfId="15" applyNumberFormat="1" applyFont="1" applyFill="1" applyBorder="1" applyAlignment="1">
      <alignment vertical="center" wrapText="1"/>
      <protection/>
    </xf>
    <xf numFmtId="0" fontId="17" fillId="0" borderId="0" xfId="15" applyFont="1" applyFill="1" applyBorder="1" applyAlignment="1">
      <alignment horizontal="center" vertical="center" wrapText="1"/>
      <protection/>
    </xf>
    <xf numFmtId="3" fontId="22" fillId="0" borderId="0" xfId="43" applyNumberFormat="1" applyFont="1" applyFill="1" applyBorder="1" applyAlignment="1" applyProtection="1">
      <alignment horizontal="right" vertical="center" wrapText="1"/>
      <protection/>
    </xf>
    <xf numFmtId="0" fontId="17" fillId="0" borderId="0" xfId="43" applyNumberFormat="1" applyFont="1" applyFill="1" applyBorder="1" applyAlignment="1" applyProtection="1">
      <alignment horizontal="center" vertical="center" wrapText="1"/>
      <protection/>
    </xf>
    <xf numFmtId="189" fontId="17" fillId="0" borderId="0" xfId="43" applyNumberFormat="1" applyFont="1" applyFill="1" applyBorder="1" applyAlignment="1" applyProtection="1">
      <alignment horizontal="center" vertical="center" wrapText="1"/>
      <protection/>
    </xf>
    <xf numFmtId="3" fontId="17" fillId="0" borderId="0" xfId="15" applyNumberFormat="1" applyFont="1" applyFill="1" applyBorder="1" applyAlignment="1">
      <alignment vertical="center" wrapText="1"/>
      <protection/>
    </xf>
    <xf numFmtId="189" fontId="17" fillId="0" borderId="0" xfId="15" applyNumberFormat="1" applyFont="1" applyFill="1" applyBorder="1" applyAlignment="1">
      <alignment vertical="center" wrapText="1"/>
      <protection/>
    </xf>
    <xf numFmtId="0" fontId="24" fillId="0" borderId="0" xfId="15" applyFont="1" applyFill="1" applyBorder="1" applyAlignment="1">
      <alignment/>
      <protection/>
    </xf>
    <xf numFmtId="3" fontId="17" fillId="0" borderId="0" xfId="15" applyNumberFormat="1" applyFont="1" applyFill="1" applyBorder="1" applyAlignment="1">
      <alignment/>
      <protection/>
    </xf>
    <xf numFmtId="189" fontId="17" fillId="0" borderId="0" xfId="15" applyNumberFormat="1" applyFont="1" applyFill="1" applyBorder="1">
      <alignment/>
      <protection/>
    </xf>
    <xf numFmtId="189" fontId="22" fillId="0" borderId="0" xfId="15" applyNumberFormat="1" applyFont="1" applyFill="1" applyBorder="1" applyAlignment="1">
      <alignment horizontal="center"/>
      <protection/>
    </xf>
    <xf numFmtId="0" fontId="17" fillId="0" borderId="0" xfId="15" applyFont="1" applyFill="1" applyBorder="1">
      <alignment/>
      <protection/>
    </xf>
    <xf numFmtId="0" fontId="17" fillId="0" borderId="0" xfId="15" applyFont="1" applyFill="1" applyBorder="1" applyAlignment="1">
      <alignment/>
      <protection/>
    </xf>
    <xf numFmtId="189" fontId="17" fillId="0" borderId="0" xfId="15" applyNumberFormat="1" applyFont="1" applyFill="1" applyBorder="1" applyAlignment="1">
      <alignment horizontal="center"/>
      <protection/>
    </xf>
    <xf numFmtId="180" fontId="7" fillId="0" borderId="0" xfId="0" applyNumberFormat="1" applyFont="1" applyFill="1" applyBorder="1" applyAlignment="1">
      <alignment/>
    </xf>
    <xf numFmtId="187" fontId="3" fillId="0" borderId="0" xfId="15" applyNumberFormat="1" applyFont="1" applyFill="1" applyAlignment="1">
      <alignment horizontal="center"/>
      <protection/>
    </xf>
    <xf numFmtId="187" fontId="2" fillId="0" borderId="0" xfId="15" applyNumberFormat="1" applyFont="1" applyFill="1">
      <alignment/>
      <protection/>
    </xf>
    <xf numFmtId="0" fontId="16" fillId="0" borderId="0" xfId="15" applyNumberFormat="1" applyFont="1" applyFill="1" applyBorder="1" applyAlignment="1">
      <alignment horizontal="left"/>
      <protection/>
    </xf>
    <xf numFmtId="0" fontId="52" fillId="0" borderId="0" xfId="15" applyNumberFormat="1" applyFont="1" applyFill="1" applyBorder="1" applyAlignment="1">
      <alignment horizontal="center"/>
      <protection/>
    </xf>
    <xf numFmtId="0" fontId="17" fillId="0" borderId="0" xfId="15" applyNumberFormat="1" applyFont="1" applyFill="1" applyBorder="1" applyAlignment="1">
      <alignment/>
      <protection/>
    </xf>
    <xf numFmtId="0" fontId="6" fillId="0" borderId="0" xfId="15" applyNumberFormat="1" applyFont="1" applyFill="1" applyBorder="1" applyAlignment="1">
      <alignment horizontal="left"/>
      <protection/>
    </xf>
    <xf numFmtId="0" fontId="6" fillId="0" borderId="0" xfId="15" applyNumberFormat="1" applyFont="1" applyFill="1" applyBorder="1" applyAlignment="1">
      <alignment horizontal="center"/>
      <protection/>
    </xf>
    <xf numFmtId="187" fontId="22" fillId="0" borderId="0" xfId="15" applyNumberFormat="1" applyFont="1" applyFill="1" applyBorder="1">
      <alignment/>
      <protection/>
    </xf>
    <xf numFmtId="187" fontId="31" fillId="0" borderId="0" xfId="15" applyNumberFormat="1" applyFont="1" applyFill="1" applyBorder="1" applyAlignment="1">
      <alignment horizontal="right"/>
      <protection/>
    </xf>
    <xf numFmtId="0" fontId="24" fillId="0" borderId="0" xfId="15" applyNumberFormat="1" applyFont="1" applyFill="1" applyBorder="1" applyAlignment="1">
      <alignment horizontal="right"/>
      <protection/>
    </xf>
    <xf numFmtId="0" fontId="5" fillId="0" borderId="10" xfId="15" applyNumberFormat="1" applyFont="1" applyFill="1" applyBorder="1" applyAlignment="1">
      <alignment horizontal="left"/>
      <protection/>
    </xf>
    <xf numFmtId="0" fontId="6" fillId="0" borderId="10" xfId="15" applyNumberFormat="1" applyFont="1" applyFill="1" applyBorder="1" applyAlignment="1">
      <alignment horizontal="center"/>
      <protection/>
    </xf>
    <xf numFmtId="187" fontId="22" fillId="0" borderId="10" xfId="15" applyNumberFormat="1" applyFont="1" applyFill="1" applyBorder="1">
      <alignment/>
      <protection/>
    </xf>
    <xf numFmtId="0" fontId="17" fillId="0" borderId="10" xfId="15" applyNumberFormat="1" applyFont="1" applyFill="1" applyBorder="1" applyAlignment="1">
      <alignment horizontal="center"/>
      <protection/>
    </xf>
    <xf numFmtId="0" fontId="17" fillId="0" borderId="10" xfId="15" applyNumberFormat="1" applyFont="1" applyFill="1" applyBorder="1" applyAlignment="1">
      <alignment/>
      <protection/>
    </xf>
    <xf numFmtId="189" fontId="22" fillId="0" borderId="10" xfId="43" applyNumberFormat="1" applyFont="1" applyFill="1" applyBorder="1" applyAlignment="1" applyProtection="1">
      <alignment/>
      <protection/>
    </xf>
    <xf numFmtId="187" fontId="31" fillId="0" borderId="10" xfId="15" applyNumberFormat="1" applyFont="1" applyFill="1" applyBorder="1" applyAlignment="1">
      <alignment horizontal="right"/>
      <protection/>
    </xf>
    <xf numFmtId="187" fontId="17" fillId="0" borderId="0" xfId="15" applyNumberFormat="1" applyFont="1" applyFill="1" applyBorder="1" applyAlignment="1">
      <alignment horizontal="left"/>
      <protection/>
    </xf>
    <xf numFmtId="187" fontId="22" fillId="0" borderId="0" xfId="15" applyNumberFormat="1" applyFont="1" applyFill="1" applyBorder="1" applyAlignment="1">
      <alignment horizontal="center"/>
      <protection/>
    </xf>
    <xf numFmtId="0" fontId="16" fillId="0" borderId="0" xfId="15" applyNumberFormat="1" applyFont="1" applyFill="1" applyBorder="1" applyAlignment="1">
      <alignment horizontal="center"/>
      <protection/>
    </xf>
    <xf numFmtId="0" fontId="2" fillId="0" borderId="0" xfId="15" applyNumberFormat="1" applyFont="1" applyFill="1" applyBorder="1" applyAlignment="1">
      <alignment horizontal="center" vertical="center" wrapText="1"/>
      <protection/>
    </xf>
    <xf numFmtId="14" fontId="2" fillId="0" borderId="0" xfId="43" applyNumberFormat="1" applyFont="1" applyFill="1" applyBorder="1" applyAlignment="1" applyProtection="1" quotePrefix="1">
      <alignment horizontal="center" vertical="center"/>
      <protection/>
    </xf>
    <xf numFmtId="0" fontId="2" fillId="0" borderId="0" xfId="15" applyNumberFormat="1" applyFont="1" applyFill="1" applyBorder="1" applyAlignment="1">
      <alignment horizontal="center"/>
      <protection/>
    </xf>
    <xf numFmtId="187" fontId="17" fillId="0" borderId="0" xfId="43" applyNumberFormat="1" applyFont="1" applyFill="1" applyBorder="1" applyAlignment="1" applyProtection="1">
      <alignment/>
      <protection/>
    </xf>
    <xf numFmtId="187" fontId="3" fillId="0" borderId="0" xfId="15" applyNumberFormat="1" applyFont="1" applyFill="1" applyBorder="1" applyAlignment="1">
      <alignment horizontal="center"/>
      <protection/>
    </xf>
    <xf numFmtId="0" fontId="3" fillId="0" borderId="0" xfId="15" applyNumberFormat="1" applyFont="1" applyFill="1" applyBorder="1" applyAlignment="1">
      <alignment horizontal="center"/>
      <protection/>
    </xf>
    <xf numFmtId="187" fontId="6" fillId="0" borderId="0" xfId="15" applyNumberFormat="1" applyFont="1" applyFill="1" applyBorder="1" applyAlignment="1">
      <alignment/>
      <protection/>
    </xf>
    <xf numFmtId="0" fontId="3" fillId="0" borderId="0" xfId="15" applyNumberFormat="1" applyFont="1" applyFill="1" applyBorder="1">
      <alignment/>
      <protection/>
    </xf>
    <xf numFmtId="187" fontId="6" fillId="0" borderId="0" xfId="15" applyNumberFormat="1" applyFont="1" applyFill="1" applyBorder="1" applyAlignment="1">
      <alignment horizontal="center"/>
      <protection/>
    </xf>
    <xf numFmtId="187" fontId="6" fillId="0" borderId="0" xfId="15" applyNumberFormat="1" applyFont="1" applyFill="1">
      <alignment/>
      <protection/>
    </xf>
    <xf numFmtId="187" fontId="3" fillId="0" borderId="0" xfId="15" applyNumberFormat="1" applyFont="1" applyFill="1" applyBorder="1" applyAlignment="1">
      <alignment/>
      <protection/>
    </xf>
    <xf numFmtId="187" fontId="2" fillId="0" borderId="0" xfId="15" applyNumberFormat="1" applyFont="1" applyFill="1" applyBorder="1" applyAlignment="1">
      <alignment horizontal="left" wrapText="1"/>
      <protection/>
    </xf>
    <xf numFmtId="0" fontId="2" fillId="0" borderId="0" xfId="15" applyNumberFormat="1" applyFont="1" applyFill="1" applyBorder="1" applyAlignment="1">
      <alignment horizontal="center" wrapText="1"/>
      <protection/>
    </xf>
    <xf numFmtId="187" fontId="3" fillId="0" borderId="0" xfId="15" applyNumberFormat="1" applyFont="1" applyFill="1" applyAlignment="1">
      <alignment/>
      <protection/>
    </xf>
    <xf numFmtId="0" fontId="22" fillId="0" borderId="0" xfId="15" applyFont="1" applyFill="1">
      <alignment/>
      <protection/>
    </xf>
    <xf numFmtId="179" fontId="0" fillId="0" borderId="0" xfId="43" applyFill="1" applyAlignment="1">
      <alignment horizontal="center"/>
    </xf>
    <xf numFmtId="187" fontId="2" fillId="0" borderId="0" xfId="43" applyNumberFormat="1" applyFont="1" applyFill="1" applyBorder="1" applyAlignment="1" applyProtection="1">
      <alignment/>
      <protection/>
    </xf>
    <xf numFmtId="187" fontId="3" fillId="0" borderId="0" xfId="43" applyNumberFormat="1" applyFont="1" applyFill="1" applyBorder="1" applyAlignment="1" applyProtection="1">
      <alignment/>
      <protection/>
    </xf>
    <xf numFmtId="187" fontId="2" fillId="0" borderId="0" xfId="43" applyNumberFormat="1" applyFont="1" applyFill="1" applyBorder="1" applyAlignment="1" applyProtection="1">
      <alignment horizontal="center"/>
      <protection/>
    </xf>
    <xf numFmtId="0" fontId="3" fillId="0" borderId="0" xfId="15" applyNumberFormat="1" applyFont="1" applyFill="1" applyBorder="1" applyAlignment="1">
      <alignment horizontal="left"/>
      <protection/>
    </xf>
    <xf numFmtId="0" fontId="3" fillId="0" borderId="0" xfId="15" applyNumberFormat="1" applyFont="1" applyFill="1" applyAlignment="1">
      <alignment horizontal="left"/>
      <protection/>
    </xf>
    <xf numFmtId="0" fontId="3" fillId="0" borderId="0" xfId="15" applyNumberFormat="1" applyFont="1" applyFill="1">
      <alignment/>
      <protection/>
    </xf>
    <xf numFmtId="0" fontId="22" fillId="0" borderId="0" xfId="15" applyFont="1" applyFill="1" applyAlignment="1">
      <alignment horizontal="left"/>
      <protection/>
    </xf>
    <xf numFmtId="0" fontId="22" fillId="0" borderId="0" xfId="15" applyFont="1" applyFill="1" applyAlignment="1">
      <alignment horizontal="center"/>
      <protection/>
    </xf>
    <xf numFmtId="187" fontId="22" fillId="0" borderId="0" xfId="15" applyNumberFormat="1" applyFont="1" applyFill="1" applyAlignment="1">
      <alignment horizontal="left"/>
      <protection/>
    </xf>
    <xf numFmtId="187" fontId="22" fillId="0" borderId="0" xfId="15" applyNumberFormat="1" applyFont="1" applyFill="1" applyAlignment="1">
      <alignment horizontal="center"/>
      <protection/>
    </xf>
    <xf numFmtId="0" fontId="37" fillId="0" borderId="0" xfId="15" applyNumberFormat="1" applyFont="1" applyAlignment="1">
      <alignment horizontal="left"/>
      <protection/>
    </xf>
    <xf numFmtId="0" fontId="3" fillId="0" borderId="0" xfId="15" applyNumberFormat="1" applyFont="1" applyAlignment="1">
      <alignment horizontal="center"/>
      <protection/>
    </xf>
    <xf numFmtId="187" fontId="22" fillId="0" borderId="0" xfId="15" applyNumberFormat="1" applyFont="1">
      <alignment/>
      <protection/>
    </xf>
    <xf numFmtId="0" fontId="22" fillId="0" borderId="0" xfId="15" applyNumberFormat="1" applyFont="1" applyAlignment="1">
      <alignment horizontal="center"/>
      <protection/>
    </xf>
    <xf numFmtId="0" fontId="22" fillId="0" borderId="0" xfId="15" applyNumberFormat="1" applyFont="1">
      <alignment/>
      <protection/>
    </xf>
    <xf numFmtId="0" fontId="22" fillId="0" borderId="0" xfId="0" applyFont="1" applyAlignment="1">
      <alignment/>
    </xf>
    <xf numFmtId="0" fontId="16" fillId="35" borderId="0" xfId="60" applyFont="1" applyFill="1" applyAlignment="1">
      <alignment vertical="center"/>
      <protection/>
    </xf>
    <xf numFmtId="0" fontId="22" fillId="35" borderId="0" xfId="60" applyFont="1" applyFill="1" applyAlignment="1">
      <alignment vertical="center"/>
      <protection/>
    </xf>
    <xf numFmtId="0" fontId="22" fillId="35" borderId="0" xfId="60" applyFont="1" applyFill="1">
      <alignment/>
      <protection/>
    </xf>
    <xf numFmtId="0" fontId="3" fillId="35" borderId="0" xfId="60" applyFont="1" applyFill="1" applyAlignment="1">
      <alignment vertical="center"/>
      <protection/>
    </xf>
    <xf numFmtId="189" fontId="23" fillId="0" borderId="0" xfId="43" applyNumberFormat="1" applyFont="1" applyFill="1" applyBorder="1" applyAlignment="1" applyProtection="1">
      <alignment horizontal="right" wrapText="1"/>
      <protection/>
    </xf>
    <xf numFmtId="0" fontId="22" fillId="0" borderId="10" xfId="15" applyFont="1" applyBorder="1">
      <alignment/>
      <protection/>
    </xf>
    <xf numFmtId="192" fontId="22" fillId="0" borderId="10" xfId="62" applyNumberFormat="1" applyFont="1" applyBorder="1" applyAlignment="1">
      <alignment/>
      <protection/>
    </xf>
    <xf numFmtId="0" fontId="22" fillId="0" borderId="10" xfId="62" applyNumberFormat="1" applyFont="1" applyBorder="1" applyAlignment="1">
      <alignment horizontal="center"/>
      <protection/>
    </xf>
    <xf numFmtId="189" fontId="22" fillId="0" borderId="10" xfId="62" applyNumberFormat="1" applyFont="1" applyBorder="1">
      <alignment/>
      <protection/>
    </xf>
    <xf numFmtId="187" fontId="22" fillId="0" borderId="10" xfId="15" applyNumberFormat="1" applyFont="1" applyBorder="1" applyAlignment="1">
      <alignment horizontal="right"/>
      <protection/>
    </xf>
    <xf numFmtId="0" fontId="22" fillId="0" borderId="10" xfId="15" applyFont="1" applyBorder="1" applyAlignment="1">
      <alignment horizontal="right"/>
      <protection/>
    </xf>
    <xf numFmtId="0" fontId="49" fillId="0" borderId="10" xfId="15" applyNumberFormat="1" applyFont="1" applyBorder="1" applyAlignment="1">
      <alignment horizontal="right"/>
      <protection/>
    </xf>
    <xf numFmtId="0" fontId="24" fillId="0" borderId="10" xfId="15" applyFont="1" applyBorder="1" applyAlignment="1">
      <alignment horizontal="right"/>
      <protection/>
    </xf>
    <xf numFmtId="0" fontId="22" fillId="0" borderId="0" xfId="15" applyFont="1" applyBorder="1">
      <alignment/>
      <protection/>
    </xf>
    <xf numFmtId="0" fontId="17" fillId="35" borderId="0" xfId="60" applyFont="1" applyFill="1" applyBorder="1" applyAlignment="1">
      <alignment vertical="center"/>
      <protection/>
    </xf>
    <xf numFmtId="0" fontId="22" fillId="35" borderId="0" xfId="60" applyFont="1" applyFill="1" applyBorder="1" applyAlignment="1">
      <alignment vertical="center"/>
      <protection/>
    </xf>
    <xf numFmtId="187" fontId="22" fillId="0" borderId="0" xfId="60" applyNumberFormat="1" applyFont="1" applyFill="1" applyBorder="1" applyAlignment="1">
      <alignment horizontal="right" vertical="center"/>
      <protection/>
    </xf>
    <xf numFmtId="187" fontId="22" fillId="35" borderId="0" xfId="60" applyNumberFormat="1" applyFont="1" applyFill="1" applyBorder="1" applyAlignment="1">
      <alignment horizontal="right" vertical="center"/>
      <protection/>
    </xf>
    <xf numFmtId="187" fontId="22" fillId="0" borderId="0" xfId="43" applyNumberFormat="1" applyFont="1" applyFill="1" applyBorder="1" applyAlignment="1" applyProtection="1">
      <alignment horizontal="right" vertical="center"/>
      <protection/>
    </xf>
    <xf numFmtId="0" fontId="3" fillId="0" borderId="0" xfId="60" applyFont="1" applyFill="1" applyBorder="1">
      <alignment/>
      <protection/>
    </xf>
    <xf numFmtId="0" fontId="2" fillId="35" borderId="0" xfId="60" applyFont="1" applyFill="1" applyBorder="1">
      <alignment/>
      <protection/>
    </xf>
    <xf numFmtId="0" fontId="3" fillId="35" borderId="0" xfId="60" applyFont="1" applyFill="1" applyBorder="1">
      <alignment/>
      <protection/>
    </xf>
    <xf numFmtId="0" fontId="2" fillId="35" borderId="0" xfId="60" applyFont="1" applyFill="1" applyBorder="1" applyAlignment="1">
      <alignment horizontal="center"/>
      <protection/>
    </xf>
    <xf numFmtId="187" fontId="2" fillId="0" borderId="0" xfId="60" applyNumberFormat="1" applyFont="1" applyFill="1" applyBorder="1" applyAlignment="1">
      <alignment horizontal="right"/>
      <protection/>
    </xf>
    <xf numFmtId="187" fontId="2" fillId="35" borderId="0" xfId="60" applyNumberFormat="1" applyFont="1" applyFill="1" applyBorder="1" applyAlignment="1">
      <alignment horizontal="right"/>
      <protection/>
    </xf>
    <xf numFmtId="0" fontId="3" fillId="35" borderId="0" xfId="60" applyFont="1" applyFill="1">
      <alignment/>
      <protection/>
    </xf>
    <xf numFmtId="0" fontId="3" fillId="35" borderId="0" xfId="60" applyFont="1" applyFill="1" applyBorder="1" applyAlignment="1">
      <alignment/>
      <protection/>
    </xf>
    <xf numFmtId="0" fontId="3" fillId="0" borderId="0" xfId="15" applyFont="1" applyBorder="1" applyAlignment="1">
      <alignment/>
      <protection/>
    </xf>
    <xf numFmtId="0" fontId="3" fillId="35" borderId="0" xfId="60" applyFont="1" applyFill="1" applyBorder="1" applyAlignment="1">
      <alignment horizontal="center"/>
      <protection/>
    </xf>
    <xf numFmtId="187" fontId="22" fillId="35" borderId="0" xfId="60" applyNumberFormat="1" applyFont="1" applyFill="1" applyBorder="1" applyAlignment="1">
      <alignment horizontal="right"/>
      <protection/>
    </xf>
    <xf numFmtId="181" fontId="3" fillId="0" borderId="0" xfId="43" applyNumberFormat="1" applyFont="1" applyBorder="1" applyAlignment="1">
      <alignment/>
    </xf>
    <xf numFmtId="0" fontId="3" fillId="35" borderId="0" xfId="60" applyFont="1" applyFill="1" applyAlignment="1">
      <alignment/>
      <protection/>
    </xf>
    <xf numFmtId="0" fontId="3" fillId="35" borderId="0" xfId="60" applyFont="1" applyFill="1" applyBorder="1" applyAlignment="1" quotePrefix="1">
      <alignment horizontal="center"/>
      <protection/>
    </xf>
    <xf numFmtId="187" fontId="17" fillId="35" borderId="0" xfId="60" applyNumberFormat="1" applyFont="1" applyFill="1" applyBorder="1" applyAlignment="1">
      <alignment horizontal="right"/>
      <protection/>
    </xf>
    <xf numFmtId="181" fontId="2" fillId="0" borderId="0" xfId="43" applyNumberFormat="1" applyFont="1" applyBorder="1" applyAlignment="1">
      <alignment/>
    </xf>
    <xf numFmtId="187" fontId="17" fillId="0" borderId="0" xfId="60" applyNumberFormat="1" applyFont="1" applyFill="1" applyBorder="1" applyAlignment="1">
      <alignment horizontal="right"/>
      <protection/>
    </xf>
    <xf numFmtId="0" fontId="3" fillId="35" borderId="0" xfId="60" applyFont="1" applyFill="1" applyBorder="1" applyAlignment="1">
      <alignment horizontal="center" vertical="top"/>
      <protection/>
    </xf>
    <xf numFmtId="187" fontId="22" fillId="0" borderId="0" xfId="60" applyNumberFormat="1" applyFont="1" applyFill="1" applyBorder="1" applyAlignment="1">
      <alignment horizontal="right"/>
      <protection/>
    </xf>
    <xf numFmtId="180" fontId="0" fillId="0" borderId="0" xfId="0" applyNumberFormat="1" applyFont="1" applyBorder="1" applyAlignment="1">
      <alignment/>
    </xf>
    <xf numFmtId="0" fontId="2" fillId="35" borderId="0" xfId="60" applyFont="1" applyFill="1">
      <alignment/>
      <protection/>
    </xf>
    <xf numFmtId="187" fontId="3" fillId="35" borderId="0" xfId="60" applyNumberFormat="1" applyFont="1" applyFill="1">
      <alignment/>
      <protection/>
    </xf>
    <xf numFmtId="187" fontId="2" fillId="0" borderId="0" xfId="43" applyNumberFormat="1" applyFont="1" applyFill="1" applyBorder="1" applyAlignment="1" applyProtection="1">
      <alignment horizontal="right"/>
      <protection/>
    </xf>
    <xf numFmtId="187" fontId="3" fillId="0" borderId="0" xfId="15" applyNumberFormat="1" applyFont="1">
      <alignment/>
      <protection/>
    </xf>
    <xf numFmtId="187" fontId="3" fillId="0" borderId="0" xfId="15" applyNumberFormat="1" applyFont="1" applyAlignment="1">
      <alignment horizontal="left"/>
      <protection/>
    </xf>
    <xf numFmtId="0" fontId="3" fillId="0" borderId="0" xfId="15" applyNumberFormat="1" applyFont="1" applyAlignment="1">
      <alignment horizontal="left"/>
      <protection/>
    </xf>
    <xf numFmtId="0" fontId="2" fillId="0" borderId="0" xfId="15" applyNumberFormat="1" applyFont="1" applyAlignment="1">
      <alignment/>
      <protection/>
    </xf>
    <xf numFmtId="187" fontId="22" fillId="0" borderId="0" xfId="60" applyNumberFormat="1" applyFont="1" applyFill="1" applyAlignment="1">
      <alignment horizontal="right"/>
      <protection/>
    </xf>
    <xf numFmtId="187" fontId="22" fillId="35" borderId="0" xfId="60" applyNumberFormat="1" applyFont="1" applyFill="1" applyAlignment="1">
      <alignment horizontal="right"/>
      <protection/>
    </xf>
    <xf numFmtId="179" fontId="0" fillId="0" borderId="0" xfId="43" applyFill="1" applyAlignment="1">
      <alignment/>
    </xf>
    <xf numFmtId="0" fontId="54" fillId="0" borderId="0" xfId="15" applyFont="1">
      <alignment/>
      <protection/>
    </xf>
    <xf numFmtId="0" fontId="16" fillId="0" borderId="0" xfId="58" applyFont="1" applyAlignment="1">
      <alignment horizontal="left"/>
      <protection/>
    </xf>
    <xf numFmtId="0" fontId="22" fillId="0" borderId="0" xfId="58" applyFont="1" applyAlignment="1">
      <alignment/>
      <protection/>
    </xf>
    <xf numFmtId="0" fontId="22" fillId="0" borderId="0" xfId="15" applyFont="1" applyFill="1" applyAlignment="1">
      <alignment wrapText="1"/>
      <protection/>
    </xf>
    <xf numFmtId="0" fontId="44" fillId="0" borderId="10" xfId="15" applyFont="1" applyBorder="1" applyAlignment="1">
      <alignment horizontal="left"/>
      <protection/>
    </xf>
    <xf numFmtId="0" fontId="22" fillId="0" borderId="10" xfId="15" applyFont="1" applyBorder="1" applyAlignment="1">
      <alignment/>
      <protection/>
    </xf>
    <xf numFmtId="189" fontId="24" fillId="0" borderId="10" xfId="43" applyNumberFormat="1" applyFont="1" applyFill="1" applyBorder="1" applyAlignment="1" applyProtection="1">
      <alignment horizontal="right"/>
      <protection/>
    </xf>
    <xf numFmtId="0" fontId="49" fillId="0" borderId="0" xfId="15" applyNumberFormat="1" applyFont="1" applyBorder="1" applyAlignment="1">
      <alignment horizontal="right"/>
      <protection/>
    </xf>
    <xf numFmtId="189" fontId="2" fillId="0" borderId="15" xfId="43" applyNumberFormat="1" applyFont="1" applyFill="1" applyBorder="1" applyAlignment="1" applyProtection="1">
      <alignment horizontal="center" wrapText="1"/>
      <protection/>
    </xf>
    <xf numFmtId="189" fontId="17" fillId="0" borderId="0" xfId="43" applyNumberFormat="1" applyFont="1" applyFill="1" applyBorder="1" applyAlignment="1" applyProtection="1">
      <alignment horizontal="right" wrapText="1"/>
      <protection/>
    </xf>
    <xf numFmtId="0" fontId="3" fillId="0" borderId="0" xfId="15" applyFont="1" applyAlignment="1">
      <alignment/>
      <protection/>
    </xf>
    <xf numFmtId="0" fontId="51" fillId="0" borderId="0" xfId="15" applyNumberFormat="1" applyFont="1" applyAlignment="1">
      <alignment horizontal="left"/>
      <protection/>
    </xf>
    <xf numFmtId="0" fontId="2" fillId="0" borderId="0" xfId="15" applyFont="1" applyAlignment="1" quotePrefix="1">
      <alignment horizontal="right" wrapText="1"/>
      <protection/>
    </xf>
    <xf numFmtId="0" fontId="2" fillId="0" borderId="0" xfId="15" applyFont="1" applyAlignment="1">
      <alignment horizontal="right"/>
      <protection/>
    </xf>
    <xf numFmtId="0" fontId="2" fillId="0" borderId="0" xfId="15" applyFont="1" applyAlignment="1">
      <alignment/>
      <protection/>
    </xf>
    <xf numFmtId="187" fontId="2" fillId="0" borderId="19" xfId="43" applyNumberFormat="1" applyFont="1" applyFill="1" applyBorder="1" applyAlignment="1" applyProtection="1">
      <alignment horizontal="center" vertical="center" wrapText="1"/>
      <protection/>
    </xf>
    <xf numFmtId="189" fontId="2" fillId="0" borderId="19" xfId="43" applyNumberFormat="1" applyFont="1" applyFill="1" applyBorder="1" applyAlignment="1" applyProtection="1">
      <alignment horizontal="center" vertical="center" wrapText="1"/>
      <protection/>
    </xf>
    <xf numFmtId="0" fontId="2" fillId="0" borderId="20" xfId="15" applyFont="1" applyBorder="1" applyAlignment="1">
      <alignment/>
      <protection/>
    </xf>
    <xf numFmtId="0" fontId="2" fillId="0" borderId="20" xfId="15" applyFont="1" applyFill="1" applyBorder="1" applyAlignment="1">
      <alignment/>
      <protection/>
    </xf>
    <xf numFmtId="187" fontId="22" fillId="0" borderId="0" xfId="15" applyNumberFormat="1" applyFont="1" applyFill="1" applyAlignment="1">
      <alignment/>
      <protection/>
    </xf>
    <xf numFmtId="0" fontId="2" fillId="0" borderId="10" xfId="15" applyFont="1" applyBorder="1" applyAlignment="1">
      <alignment/>
      <protection/>
    </xf>
    <xf numFmtId="187" fontId="17" fillId="0" borderId="10" xfId="15" applyNumberFormat="1" applyFont="1" applyFill="1" applyBorder="1" applyAlignment="1">
      <alignment/>
      <protection/>
    </xf>
    <xf numFmtId="0" fontId="2" fillId="0" borderId="0" xfId="15" applyFont="1" applyBorder="1" applyAlignment="1">
      <alignment/>
      <protection/>
    </xf>
    <xf numFmtId="187" fontId="17" fillId="0" borderId="0" xfId="15" applyNumberFormat="1" applyFont="1" applyFill="1" applyBorder="1" applyAlignment="1">
      <alignment/>
      <protection/>
    </xf>
    <xf numFmtId="187" fontId="22" fillId="0" borderId="0" xfId="15" applyNumberFormat="1" applyFont="1" applyFill="1" applyBorder="1" applyAlignment="1">
      <alignment/>
      <protection/>
    </xf>
    <xf numFmtId="0" fontId="3" fillId="0" borderId="10" xfId="0" applyFont="1" applyBorder="1" applyAlignment="1">
      <alignment/>
    </xf>
    <xf numFmtId="0" fontId="3" fillId="0" borderId="10" xfId="15" applyFont="1" applyFill="1" applyBorder="1">
      <alignment/>
      <protection/>
    </xf>
    <xf numFmtId="187" fontId="22" fillId="0" borderId="10" xfId="15" applyNumberFormat="1" applyFont="1" applyFill="1" applyBorder="1" applyAlignment="1">
      <alignment/>
      <protection/>
    </xf>
    <xf numFmtId="179" fontId="21" fillId="0" borderId="10" xfId="43" applyFont="1" applyFill="1" applyBorder="1" applyAlignment="1">
      <alignment/>
    </xf>
    <xf numFmtId="179" fontId="21" fillId="0" borderId="10" xfId="43" applyFont="1" applyFill="1" applyBorder="1" applyAlignment="1" applyProtection="1">
      <alignment/>
      <protection/>
    </xf>
    <xf numFmtId="0" fontId="2" fillId="0" borderId="12" xfId="15" applyFont="1" applyBorder="1" applyAlignment="1">
      <alignment/>
      <protection/>
    </xf>
    <xf numFmtId="187" fontId="17" fillId="0" borderId="12" xfId="15" applyNumberFormat="1" applyFont="1" applyFill="1" applyBorder="1" applyAlignment="1">
      <alignment/>
      <protection/>
    </xf>
    <xf numFmtId="0" fontId="108" fillId="0" borderId="0" xfId="15" applyFont="1" applyFill="1">
      <alignment/>
      <protection/>
    </xf>
    <xf numFmtId="187" fontId="108" fillId="0" borderId="0" xfId="15" applyNumberFormat="1" applyFont="1" applyFill="1">
      <alignment/>
      <protection/>
    </xf>
    <xf numFmtId="189" fontId="108" fillId="0" borderId="0" xfId="43" applyNumberFormat="1" applyFont="1" applyFill="1" applyBorder="1" applyAlignment="1" applyProtection="1">
      <alignment/>
      <protection/>
    </xf>
    <xf numFmtId="0" fontId="22" fillId="0" borderId="0" xfId="15" applyFont="1" applyAlignment="1">
      <alignment horizontal="right"/>
      <protection/>
    </xf>
    <xf numFmtId="0" fontId="22" fillId="0" borderId="0" xfId="15" applyFont="1" applyBorder="1" applyAlignment="1">
      <alignment/>
      <protection/>
    </xf>
    <xf numFmtId="189" fontId="24" fillId="0" borderId="0" xfId="43" applyNumberFormat="1" applyFont="1" applyFill="1" applyBorder="1" applyAlignment="1" applyProtection="1">
      <alignment horizontal="center"/>
      <protection/>
    </xf>
    <xf numFmtId="187" fontId="17" fillId="0" borderId="0" xfId="15" applyNumberFormat="1" applyFont="1" applyBorder="1" applyAlignment="1">
      <alignment/>
      <protection/>
    </xf>
    <xf numFmtId="187" fontId="17" fillId="0" borderId="0" xfId="15" applyNumberFormat="1" applyFont="1" applyBorder="1" applyAlignment="1">
      <alignment horizontal="left"/>
      <protection/>
    </xf>
    <xf numFmtId="187" fontId="22" fillId="0" borderId="0" xfId="15" applyNumberFormat="1" applyFont="1" applyBorder="1" applyAlignment="1">
      <alignment/>
      <protection/>
    </xf>
    <xf numFmtId="0" fontId="22" fillId="0" borderId="0" xfId="15" applyNumberFormat="1" applyFont="1" applyBorder="1" applyAlignment="1">
      <alignment horizontal="left"/>
      <protection/>
    </xf>
    <xf numFmtId="0" fontId="22" fillId="0" borderId="0" xfId="15" applyNumberFormat="1" applyFont="1" applyBorder="1" applyAlignment="1">
      <alignment/>
      <protection/>
    </xf>
    <xf numFmtId="0" fontId="22" fillId="0" borderId="0" xfId="15" applyNumberFormat="1" applyFont="1" applyBorder="1">
      <alignment/>
      <protection/>
    </xf>
    <xf numFmtId="187" fontId="22" fillId="0" borderId="0" xfId="15" applyNumberFormat="1" applyFont="1" applyAlignment="1">
      <alignment/>
      <protection/>
    </xf>
    <xf numFmtId="0" fontId="22" fillId="0" borderId="0" xfId="15" applyNumberFormat="1" applyFont="1" applyAlignment="1">
      <alignment horizontal="left"/>
      <protection/>
    </xf>
    <xf numFmtId="0" fontId="22" fillId="0" borderId="0" xfId="15" applyNumberFormat="1" applyFont="1" applyAlignment="1">
      <alignment/>
      <protection/>
    </xf>
    <xf numFmtId="187" fontId="17" fillId="0" borderId="0" xfId="15" applyNumberFormat="1" applyFont="1">
      <alignment/>
      <protection/>
    </xf>
    <xf numFmtId="187" fontId="17" fillId="0" borderId="0" xfId="15" applyNumberFormat="1" applyFont="1" applyAlignment="1">
      <alignment/>
      <protection/>
    </xf>
    <xf numFmtId="0" fontId="17" fillId="0" borderId="0" xfId="15" applyNumberFormat="1" applyFont="1" applyAlignment="1">
      <alignment horizontal="left"/>
      <protection/>
    </xf>
    <xf numFmtId="0" fontId="17" fillId="0" borderId="0" xfId="15" applyNumberFormat="1" applyFont="1" applyAlignment="1">
      <alignment/>
      <protection/>
    </xf>
    <xf numFmtId="0" fontId="17" fillId="0" borderId="0" xfId="15" applyNumberFormat="1" applyFont="1">
      <alignment/>
      <protection/>
    </xf>
    <xf numFmtId="187" fontId="17" fillId="0" borderId="0" xfId="43" applyNumberFormat="1" applyFont="1" applyFill="1" applyBorder="1" applyAlignment="1" applyProtection="1">
      <alignment horizontal="center"/>
      <protection/>
    </xf>
    <xf numFmtId="0" fontId="56" fillId="0" borderId="0" xfId="15" applyFont="1">
      <alignment/>
      <protection/>
    </xf>
    <xf numFmtId="0" fontId="17" fillId="0" borderId="0" xfId="15" applyFont="1">
      <alignment/>
      <protection/>
    </xf>
    <xf numFmtId="0" fontId="0" fillId="0" borderId="0" xfId="0" applyBorder="1" applyAlignment="1">
      <alignment/>
    </xf>
    <xf numFmtId="0" fontId="57" fillId="0" borderId="0" xfId="0" applyFont="1" applyFill="1" applyAlignment="1">
      <alignment/>
    </xf>
    <xf numFmtId="0" fontId="3" fillId="0" borderId="0" xfId="0" applyFont="1" applyFill="1" applyAlignment="1">
      <alignment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Alignment="1">
      <alignment horizontal="justify"/>
    </xf>
    <xf numFmtId="0" fontId="2" fillId="0" borderId="0" xfId="0" applyFont="1" applyFill="1" applyBorder="1" applyAlignment="1">
      <alignment horizontal="justify"/>
    </xf>
    <xf numFmtId="14" fontId="2" fillId="0" borderId="13" xfId="0" applyNumberFormat="1" applyFont="1" applyFill="1" applyBorder="1" applyAlignment="1">
      <alignment horizontal="center" wrapText="1"/>
    </xf>
    <xf numFmtId="0" fontId="0" fillId="0" borderId="0" xfId="0" applyAlignment="1">
      <alignment horizontal="justify"/>
    </xf>
    <xf numFmtId="0" fontId="39" fillId="0" borderId="0" xfId="0" applyFont="1" applyFill="1" applyBorder="1" applyAlignment="1">
      <alignment/>
    </xf>
    <xf numFmtId="0" fontId="3" fillId="0" borderId="0" xfId="0" applyFont="1" applyFill="1" applyAlignment="1">
      <alignment wrapText="1"/>
    </xf>
    <xf numFmtId="0" fontId="39" fillId="0" borderId="0" xfId="0" applyFont="1" applyFill="1" applyAlignment="1">
      <alignment/>
    </xf>
    <xf numFmtId="14" fontId="2" fillId="0" borderId="10" xfId="0" applyNumberFormat="1" applyFont="1" applyFill="1" applyBorder="1" applyAlignment="1" quotePrefix="1">
      <alignment horizontal="center"/>
    </xf>
    <xf numFmtId="0" fontId="3" fillId="0" borderId="0" xfId="0" applyFont="1" applyFill="1" applyAlignment="1">
      <alignment horizontal="center" wrapText="1"/>
    </xf>
    <xf numFmtId="0" fontId="3" fillId="0" borderId="12" xfId="0" applyFont="1" applyFill="1" applyBorder="1" applyAlignment="1">
      <alignment horizontal="center"/>
    </xf>
    <xf numFmtId="181" fontId="22" fillId="0" borderId="12" xfId="43" applyNumberFormat="1" applyFont="1" applyFill="1" applyBorder="1" applyAlignment="1">
      <alignment/>
    </xf>
    <xf numFmtId="189" fontId="17" fillId="0" borderId="12" xfId="43" applyNumberFormat="1" applyFont="1" applyFill="1" applyBorder="1" applyAlignment="1" applyProtection="1">
      <alignment horizontal="right" wrapText="1"/>
      <protection/>
    </xf>
    <xf numFmtId="3" fontId="4" fillId="0" borderId="0" xfId="0" applyNumberFormat="1" applyFont="1" applyBorder="1" applyAlignment="1">
      <alignment/>
    </xf>
    <xf numFmtId="3" fontId="59" fillId="0" borderId="0" xfId="0" applyNumberFormat="1" applyFont="1" applyBorder="1" applyAlignment="1">
      <alignment/>
    </xf>
    <xf numFmtId="181" fontId="6" fillId="0" borderId="0" xfId="43" applyNumberFormat="1" applyFont="1" applyBorder="1" applyAlignment="1">
      <alignment/>
    </xf>
    <xf numFmtId="187" fontId="3" fillId="0" borderId="0" xfId="15" applyNumberFormat="1" applyFont="1" applyBorder="1">
      <alignment/>
      <protection/>
    </xf>
    <xf numFmtId="189" fontId="36" fillId="0" borderId="12" xfId="15" applyNumberFormat="1" applyFont="1" applyFill="1" applyBorder="1" applyAlignment="1">
      <alignment horizontal="center" wrapText="1"/>
      <protection/>
    </xf>
    <xf numFmtId="0" fontId="2" fillId="0" borderId="0" xfId="15" applyNumberFormat="1" applyFont="1" applyFill="1" applyBorder="1" applyAlignment="1">
      <alignment/>
      <protection/>
    </xf>
    <xf numFmtId="0" fontId="2" fillId="0" borderId="0" xfId="15" applyNumberFormat="1" applyFont="1" applyFill="1" applyAlignment="1">
      <alignment horizontal="center"/>
      <protection/>
    </xf>
    <xf numFmtId="187" fontId="2" fillId="0" borderId="0" xfId="15" applyNumberFormat="1" applyFont="1" applyFill="1" applyAlignment="1">
      <alignment/>
      <protection/>
    </xf>
    <xf numFmtId="180" fontId="3" fillId="0" borderId="0" xfId="0" applyNumberFormat="1" applyFont="1" applyFill="1" applyBorder="1" applyAlignment="1">
      <alignment/>
    </xf>
    <xf numFmtId="180" fontId="0" fillId="0" borderId="0" xfId="0" applyNumberFormat="1" applyFont="1" applyFill="1" applyBorder="1" applyAlignment="1">
      <alignment/>
    </xf>
    <xf numFmtId="0" fontId="6" fillId="0" borderId="0" xfId="0" applyFont="1" applyFill="1" applyBorder="1" applyAlignment="1">
      <alignment/>
    </xf>
    <xf numFmtId="0" fontId="6" fillId="0" borderId="10" xfId="15" applyFont="1" applyFill="1" applyBorder="1" applyAlignment="1">
      <alignment wrapText="1"/>
      <protection/>
    </xf>
    <xf numFmtId="0" fontId="3" fillId="0" borderId="10" xfId="15" applyFont="1" applyFill="1" applyBorder="1" applyAlignment="1">
      <alignment horizontal="center" wrapText="1"/>
      <protection/>
    </xf>
    <xf numFmtId="0" fontId="6" fillId="0" borderId="21" xfId="15" applyFont="1" applyFill="1" applyBorder="1" applyAlignment="1">
      <alignment wrapText="1"/>
      <protection/>
    </xf>
    <xf numFmtId="181" fontId="22" fillId="34" borderId="0" xfId="43" applyNumberFormat="1" applyFont="1" applyFill="1" applyAlignment="1">
      <alignment/>
    </xf>
    <xf numFmtId="3" fontId="4" fillId="0" borderId="0" xfId="65" applyNumberFormat="1" applyFont="1" applyBorder="1" applyAlignment="1">
      <alignment/>
    </xf>
    <xf numFmtId="189" fontId="22" fillId="0" borderId="0" xfId="43" applyNumberFormat="1" applyFont="1" applyFill="1" applyAlignment="1">
      <alignment horizontal="justify" wrapText="1"/>
    </xf>
    <xf numFmtId="179" fontId="109" fillId="0" borderId="0" xfId="43" applyFont="1" applyFill="1" applyBorder="1" applyAlignment="1" applyProtection="1">
      <alignment/>
      <protection/>
    </xf>
    <xf numFmtId="3" fontId="3" fillId="0" borderId="0" xfId="15" applyNumberFormat="1" applyFont="1" applyFill="1" applyAlignment="1">
      <alignment/>
      <protection/>
    </xf>
    <xf numFmtId="3" fontId="22" fillId="0" borderId="0" xfId="15" applyNumberFormat="1" applyFont="1" applyFill="1" applyAlignment="1">
      <alignment/>
      <protection/>
    </xf>
    <xf numFmtId="3" fontId="24" fillId="0" borderId="10" xfId="15" applyNumberFormat="1" applyFont="1" applyFill="1" applyBorder="1" applyAlignment="1">
      <alignment/>
      <protection/>
    </xf>
    <xf numFmtId="189" fontId="31" fillId="0" borderId="12" xfId="15" applyNumberFormat="1" applyFont="1" applyFill="1" applyBorder="1" applyAlignment="1">
      <alignment horizontal="center" wrapText="1"/>
      <protection/>
    </xf>
    <xf numFmtId="0" fontId="5" fillId="0" borderId="0" xfId="15" applyFont="1" applyFill="1" applyBorder="1" applyAlignment="1">
      <alignment wrapText="1"/>
      <protection/>
    </xf>
    <xf numFmtId="189" fontId="35" fillId="0" borderId="12" xfId="15" applyNumberFormat="1" applyFont="1" applyFill="1" applyBorder="1" applyAlignment="1">
      <alignment horizontal="center" wrapText="1"/>
      <protection/>
    </xf>
    <xf numFmtId="3" fontId="3" fillId="0" borderId="10" xfId="15" applyNumberFormat="1" applyFont="1" applyFill="1" applyBorder="1" applyAlignment="1">
      <alignment/>
      <protection/>
    </xf>
    <xf numFmtId="0" fontId="6" fillId="0" borderId="0" xfId="15" applyFont="1" applyFill="1" applyAlignment="1">
      <alignment horizontal="justify"/>
      <protection/>
    </xf>
    <xf numFmtId="187" fontId="3" fillId="0" borderId="0" xfId="15" applyNumberFormat="1" applyFont="1" applyFill="1" applyBorder="1" applyAlignment="1">
      <alignment horizontal="right"/>
      <protection/>
    </xf>
    <xf numFmtId="0" fontId="60" fillId="0" borderId="0" xfId="15" applyNumberFormat="1" applyFont="1" applyFill="1" applyBorder="1" applyAlignment="1">
      <alignment horizontal="right"/>
      <protection/>
    </xf>
    <xf numFmtId="187" fontId="3" fillId="0" borderId="10" xfId="15" applyNumberFormat="1" applyFont="1" applyFill="1" applyBorder="1" applyAlignment="1">
      <alignment horizontal="right"/>
      <protection/>
    </xf>
    <xf numFmtId="187" fontId="6" fillId="0" borderId="10" xfId="43" applyNumberFormat="1" applyFont="1" applyFill="1" applyBorder="1" applyAlignment="1" applyProtection="1">
      <alignment horizontal="right"/>
      <protection/>
    </xf>
    <xf numFmtId="187" fontId="5" fillId="0" borderId="0" xfId="43" applyNumberFormat="1" applyFont="1" applyFill="1" applyBorder="1" applyAlignment="1" applyProtection="1">
      <alignment horizontal="right"/>
      <protection/>
    </xf>
    <xf numFmtId="187" fontId="2" fillId="0" borderId="0" xfId="15" applyNumberFormat="1" applyFont="1" applyFill="1" applyBorder="1" applyAlignment="1">
      <alignment horizontal="right"/>
      <protection/>
    </xf>
    <xf numFmtId="194" fontId="61" fillId="0" borderId="22" xfId="0" applyNumberFormat="1" applyFont="1" applyBorder="1" applyAlignment="1">
      <alignment horizontal="right" vertical="top"/>
    </xf>
    <xf numFmtId="0" fontId="110" fillId="0" borderId="0" xfId="15" applyFont="1" applyFill="1" applyAlignment="1">
      <alignment/>
      <protection/>
    </xf>
    <xf numFmtId="189" fontId="2" fillId="0" borderId="0" xfId="15" applyNumberFormat="1" applyFont="1" applyFill="1" applyBorder="1" applyAlignment="1">
      <alignment/>
      <protection/>
    </xf>
    <xf numFmtId="3" fontId="4" fillId="0" borderId="0" xfId="0" applyNumberFormat="1" applyFont="1" applyFill="1" applyBorder="1" applyAlignment="1">
      <alignment/>
    </xf>
    <xf numFmtId="181" fontId="3" fillId="0" borderId="0" xfId="43" applyNumberFormat="1" applyFont="1" applyFill="1" applyBorder="1" applyAlignment="1">
      <alignment/>
    </xf>
    <xf numFmtId="0" fontId="2" fillId="0" borderId="0" xfId="15" applyFont="1" applyFill="1" applyAlignment="1">
      <alignment horizontal="justify"/>
      <protection/>
    </xf>
    <xf numFmtId="177" fontId="24" fillId="0" borderId="0" xfId="43" applyNumberFormat="1" applyFont="1" applyFill="1" applyBorder="1" applyAlignment="1" quotePrefix="1">
      <alignment horizontal="right"/>
    </xf>
    <xf numFmtId="0" fontId="17" fillId="0" borderId="0" xfId="0" applyFont="1" applyFill="1" applyBorder="1" applyAlignment="1" quotePrefix="1">
      <alignment/>
    </xf>
    <xf numFmtId="189" fontId="22" fillId="0" borderId="12" xfId="43" applyNumberFormat="1" applyFont="1" applyFill="1" applyBorder="1" applyAlignment="1">
      <alignment/>
    </xf>
    <xf numFmtId="181" fontId="22" fillId="0" borderId="12" xfId="43" applyNumberFormat="1" applyFont="1" applyFill="1" applyBorder="1" applyAlignment="1" applyProtection="1">
      <alignment horizontal="right"/>
      <protection/>
    </xf>
    <xf numFmtId="0" fontId="2" fillId="0" borderId="0" xfId="0" applyFont="1" applyFill="1" applyBorder="1" applyAlignment="1" quotePrefix="1">
      <alignment/>
    </xf>
    <xf numFmtId="181" fontId="2" fillId="0" borderId="0" xfId="43" applyNumberFormat="1" applyFont="1" applyFill="1" applyAlignment="1">
      <alignment/>
    </xf>
    <xf numFmtId="3" fontId="0" fillId="0" borderId="0" xfId="0" applyNumberFormat="1" applyFont="1" applyFill="1" applyBorder="1" applyAlignment="1">
      <alignment/>
    </xf>
    <xf numFmtId="189" fontId="55" fillId="0" borderId="0" xfId="43" applyNumberFormat="1" applyFont="1" applyFill="1" applyBorder="1" applyAlignment="1" applyProtection="1">
      <alignment/>
      <protection/>
    </xf>
    <xf numFmtId="189" fontId="55" fillId="0" borderId="0" xfId="43" applyNumberFormat="1" applyFont="1" applyFill="1" applyBorder="1" applyAlignment="1" applyProtection="1">
      <alignment horizontal="right"/>
      <protection/>
    </xf>
    <xf numFmtId="189" fontId="55" fillId="0" borderId="0" xfId="43" applyNumberFormat="1" applyFont="1" applyFill="1" applyBorder="1" applyAlignment="1" applyProtection="1">
      <alignment horizontal="right" wrapText="1"/>
      <protection/>
    </xf>
    <xf numFmtId="189" fontId="55" fillId="0" borderId="0" xfId="43" applyNumberFormat="1" applyFont="1" applyFill="1" applyBorder="1" applyAlignment="1" applyProtection="1">
      <alignment wrapText="1"/>
      <protection/>
    </xf>
    <xf numFmtId="189" fontId="22" fillId="0" borderId="15" xfId="43" applyNumberFormat="1" applyFont="1" applyFill="1" applyBorder="1" applyAlignment="1" applyProtection="1">
      <alignment wrapText="1"/>
      <protection/>
    </xf>
    <xf numFmtId="189" fontId="17" fillId="0" borderId="15" xfId="43" applyNumberFormat="1" applyFont="1" applyFill="1" applyBorder="1" applyAlignment="1" applyProtection="1">
      <alignment wrapText="1"/>
      <protection/>
    </xf>
    <xf numFmtId="189" fontId="17" fillId="0" borderId="0" xfId="43" applyNumberFormat="1" applyFont="1" applyFill="1" applyBorder="1" applyAlignment="1" applyProtection="1">
      <alignment wrapText="1"/>
      <protection/>
    </xf>
    <xf numFmtId="189" fontId="55" fillId="0" borderId="0" xfId="43" applyNumberFormat="1" applyFont="1" applyFill="1" applyBorder="1" applyAlignment="1" applyProtection="1">
      <alignment horizontal="center"/>
      <protection/>
    </xf>
    <xf numFmtId="189" fontId="22" fillId="0" borderId="15" xfId="43" applyNumberFormat="1" applyFont="1" applyFill="1" applyBorder="1" applyAlignment="1" applyProtection="1">
      <alignment horizontal="center"/>
      <protection/>
    </xf>
    <xf numFmtId="189" fontId="17" fillId="0" borderId="15" xfId="43" applyNumberFormat="1" applyFont="1" applyFill="1" applyBorder="1" applyAlignment="1" applyProtection="1">
      <alignment horizontal="center"/>
      <protection/>
    </xf>
    <xf numFmtId="189" fontId="3" fillId="0" borderId="0" xfId="43" applyNumberFormat="1" applyFont="1" applyFill="1" applyAlignment="1">
      <alignment/>
    </xf>
    <xf numFmtId="189" fontId="22" fillId="0" borderId="16" xfId="43" applyNumberFormat="1" applyFont="1" applyFill="1" applyBorder="1" applyAlignment="1" applyProtection="1">
      <alignment horizontal="center"/>
      <protection/>
    </xf>
    <xf numFmtId="189" fontId="17" fillId="0" borderId="16" xfId="43" applyNumberFormat="1" applyFont="1" applyFill="1" applyBorder="1" applyAlignment="1" applyProtection="1">
      <alignment horizontal="center"/>
      <protection/>
    </xf>
    <xf numFmtId="0" fontId="111" fillId="0" borderId="0" xfId="15" applyFont="1" applyFill="1" applyBorder="1" applyAlignment="1" quotePrefix="1">
      <alignment horizontal="left"/>
      <protection/>
    </xf>
    <xf numFmtId="0" fontId="3" fillId="0" borderId="0" xfId="15" applyFont="1" applyFill="1" applyAlignment="1">
      <alignment horizontal="justify" vertical="top" wrapText="1"/>
      <protection/>
    </xf>
    <xf numFmtId="0" fontId="3" fillId="0" borderId="0" xfId="15" applyFont="1" applyFill="1" applyBorder="1" applyAlignment="1">
      <alignment horizontal="justify" wrapText="1"/>
      <protection/>
    </xf>
    <xf numFmtId="0" fontId="2" fillId="0" borderId="0" xfId="0" applyFont="1" applyFill="1" applyAlignment="1">
      <alignment horizontal="left" wrapText="1"/>
    </xf>
    <xf numFmtId="0" fontId="39" fillId="0" borderId="0" xfId="0" applyFont="1" applyFill="1" applyAlignment="1">
      <alignment wrapText="1"/>
    </xf>
    <xf numFmtId="0" fontId="62" fillId="0" borderId="0" xfId="59" applyFont="1" applyAlignment="1">
      <alignment horizontal="center"/>
      <protection/>
    </xf>
    <xf numFmtId="0" fontId="22" fillId="0" borderId="0" xfId="59" applyFont="1">
      <alignment/>
      <protection/>
    </xf>
    <xf numFmtId="0" fontId="22" fillId="0" borderId="0" xfId="59" applyFont="1" applyAlignment="1">
      <alignment horizontal="center"/>
      <protection/>
    </xf>
    <xf numFmtId="0" fontId="64" fillId="0" borderId="16" xfId="59" applyFont="1" applyBorder="1" applyAlignment="1">
      <alignment horizontal="left"/>
      <protection/>
    </xf>
    <xf numFmtId="0" fontId="22" fillId="0" borderId="16" xfId="59" applyFont="1" applyBorder="1">
      <alignment/>
      <protection/>
    </xf>
    <xf numFmtId="0" fontId="22" fillId="0" borderId="16" xfId="59" applyFont="1" applyBorder="1" applyAlignment="1">
      <alignment horizontal="center"/>
      <protection/>
    </xf>
    <xf numFmtId="0" fontId="3" fillId="0" borderId="0" xfId="59" applyFont="1">
      <alignment/>
      <protection/>
    </xf>
    <xf numFmtId="0" fontId="64" fillId="0" borderId="0" xfId="59" applyNumberFormat="1" applyFont="1" applyAlignment="1">
      <alignment horizontal="right"/>
      <protection/>
    </xf>
    <xf numFmtId="0" fontId="64" fillId="0" borderId="0" xfId="59" applyFont="1" quotePrefix="1">
      <alignment/>
      <protection/>
    </xf>
    <xf numFmtId="0" fontId="64" fillId="0" borderId="0" xfId="59" applyFont="1">
      <alignment/>
      <protection/>
    </xf>
    <xf numFmtId="16" fontId="64" fillId="0" borderId="0" xfId="59" applyNumberFormat="1" applyFont="1" applyAlignment="1" quotePrefix="1">
      <alignment horizontal="right"/>
      <protection/>
    </xf>
    <xf numFmtId="0" fontId="64" fillId="0" borderId="0" xfId="59" applyFont="1" applyAlignment="1" quotePrefix="1">
      <alignment horizontal="right"/>
      <protection/>
    </xf>
    <xf numFmtId="17" fontId="64" fillId="0" borderId="0" xfId="59" applyNumberFormat="1" applyFont="1" applyAlignment="1" quotePrefix="1">
      <alignment horizontal="right"/>
      <protection/>
    </xf>
    <xf numFmtId="0" fontId="14" fillId="0" borderId="16" xfId="59" applyFont="1" applyBorder="1">
      <alignment/>
      <protection/>
    </xf>
    <xf numFmtId="194" fontId="61" fillId="0" borderId="0" xfId="0" applyNumberFormat="1" applyFont="1" applyBorder="1" applyAlignment="1">
      <alignment horizontal="right" vertical="top"/>
    </xf>
    <xf numFmtId="0" fontId="3" fillId="0" borderId="23" xfId="15" applyFont="1" applyFill="1" applyBorder="1">
      <alignment/>
      <protection/>
    </xf>
    <xf numFmtId="187" fontId="2" fillId="0" borderId="24" xfId="15" applyNumberFormat="1" applyFont="1" applyFill="1" applyBorder="1" applyAlignment="1">
      <alignment horizontal="left"/>
      <protection/>
    </xf>
    <xf numFmtId="189" fontId="17" fillId="0" borderId="25" xfId="43" applyNumberFormat="1" applyFont="1" applyFill="1" applyBorder="1" applyAlignment="1" applyProtection="1">
      <alignment/>
      <protection/>
    </xf>
    <xf numFmtId="187" fontId="3" fillId="0" borderId="24" xfId="15" applyNumberFormat="1" applyFont="1" applyFill="1" applyBorder="1" applyAlignment="1">
      <alignment horizontal="left"/>
      <protection/>
    </xf>
    <xf numFmtId="194" fontId="61" fillId="0" borderId="26" xfId="0" applyNumberFormat="1" applyFont="1" applyBorder="1" applyAlignment="1">
      <alignment horizontal="right" vertical="top"/>
    </xf>
    <xf numFmtId="189" fontId="22" fillId="0" borderId="25" xfId="43" applyNumberFormat="1" applyFont="1" applyFill="1" applyBorder="1" applyAlignment="1" applyProtection="1">
      <alignment/>
      <protection/>
    </xf>
    <xf numFmtId="189" fontId="22" fillId="0" borderId="25" xfId="43" applyNumberFormat="1" applyFont="1" applyFill="1" applyBorder="1" applyAlignment="1" applyProtection="1">
      <alignment horizontal="right"/>
      <protection/>
    </xf>
    <xf numFmtId="0" fontId="16" fillId="0" borderId="24" xfId="15" applyNumberFormat="1" applyFont="1" applyFill="1" applyBorder="1" applyAlignment="1">
      <alignment horizontal="left"/>
      <protection/>
    </xf>
    <xf numFmtId="14" fontId="2" fillId="0" borderId="25" xfId="43" applyNumberFormat="1" applyFont="1" applyFill="1" applyBorder="1" applyAlignment="1" applyProtection="1" quotePrefix="1">
      <alignment horizontal="center" vertical="center"/>
      <protection/>
    </xf>
    <xf numFmtId="189" fontId="24" fillId="0" borderId="25" xfId="43" applyNumberFormat="1" applyFont="1" applyFill="1" applyBorder="1" applyAlignment="1" applyProtection="1">
      <alignment/>
      <protection/>
    </xf>
    <xf numFmtId="187" fontId="6" fillId="0" borderId="24" xfId="15" applyNumberFormat="1" applyFont="1" applyFill="1" applyBorder="1" applyAlignment="1">
      <alignment horizontal="left"/>
      <protection/>
    </xf>
    <xf numFmtId="189" fontId="22" fillId="0" borderId="27" xfId="43" applyNumberFormat="1" applyFont="1" applyFill="1" applyBorder="1" applyAlignment="1" applyProtection="1">
      <alignment/>
      <protection/>
    </xf>
    <xf numFmtId="187" fontId="3" fillId="0" borderId="28" xfId="15" applyNumberFormat="1" applyFont="1" applyFill="1" applyBorder="1" applyAlignment="1">
      <alignment horizontal="left"/>
      <protection/>
    </xf>
    <xf numFmtId="187" fontId="3" fillId="0" borderId="12" xfId="15" applyNumberFormat="1" applyFont="1" applyFill="1" applyBorder="1" applyAlignment="1">
      <alignment horizontal="center"/>
      <protection/>
    </xf>
    <xf numFmtId="187" fontId="2" fillId="0" borderId="12" xfId="15" applyNumberFormat="1" applyFont="1" applyFill="1" applyBorder="1" applyAlignment="1">
      <alignment horizontal="left" wrapText="1"/>
      <protection/>
    </xf>
    <xf numFmtId="0" fontId="2" fillId="0" borderId="12" xfId="15" applyNumberFormat="1" applyFont="1" applyFill="1" applyBorder="1" applyAlignment="1">
      <alignment horizontal="center" wrapText="1"/>
      <protection/>
    </xf>
    <xf numFmtId="189" fontId="17" fillId="0" borderId="29" xfId="43" applyNumberFormat="1" applyFont="1" applyFill="1" applyBorder="1" applyAlignment="1" applyProtection="1">
      <alignment/>
      <protection/>
    </xf>
    <xf numFmtId="0" fontId="16" fillId="0" borderId="30" xfId="15" applyNumberFormat="1" applyFont="1" applyFill="1" applyBorder="1" applyAlignment="1">
      <alignment horizontal="left"/>
      <protection/>
    </xf>
    <xf numFmtId="0" fontId="52" fillId="0" borderId="31" xfId="15" applyNumberFormat="1" applyFont="1" applyFill="1" applyBorder="1" applyAlignment="1">
      <alignment horizontal="center"/>
      <protection/>
    </xf>
    <xf numFmtId="0" fontId="16" fillId="0" borderId="31" xfId="15" applyNumberFormat="1" applyFont="1" applyFill="1" applyBorder="1" applyAlignment="1">
      <alignment horizontal="center"/>
      <protection/>
    </xf>
    <xf numFmtId="187" fontId="2" fillId="0" borderId="31" xfId="15" applyNumberFormat="1" applyFont="1" applyFill="1" applyBorder="1" applyAlignment="1">
      <alignment horizontal="center" vertical="center"/>
      <protection/>
    </xf>
    <xf numFmtId="0" fontId="2" fillId="0" borderId="31" xfId="15" applyNumberFormat="1" applyFont="1" applyFill="1" applyBorder="1" applyAlignment="1">
      <alignment horizontal="center" vertical="center" wrapText="1"/>
      <protection/>
    </xf>
    <xf numFmtId="14" fontId="2" fillId="0" borderId="31" xfId="43" applyNumberFormat="1" applyFont="1" applyFill="1" applyBorder="1" applyAlignment="1" applyProtection="1" quotePrefix="1">
      <alignment horizontal="center" vertical="center"/>
      <protection/>
    </xf>
    <xf numFmtId="14" fontId="2" fillId="0" borderId="32" xfId="43" applyNumberFormat="1" applyFont="1" applyFill="1" applyBorder="1" applyAlignment="1" applyProtection="1" quotePrefix="1">
      <alignment horizontal="center" vertical="center"/>
      <protection/>
    </xf>
    <xf numFmtId="187" fontId="2" fillId="0" borderId="28" xfId="15" applyNumberFormat="1" applyFont="1" applyFill="1" applyBorder="1" applyAlignment="1">
      <alignment horizontal="left"/>
      <protection/>
    </xf>
    <xf numFmtId="187" fontId="3" fillId="0" borderId="12" xfId="15" applyNumberFormat="1" applyFont="1" applyFill="1" applyBorder="1" applyAlignment="1" quotePrefix="1">
      <alignment horizontal="center"/>
      <protection/>
    </xf>
    <xf numFmtId="187" fontId="3" fillId="0" borderId="12" xfId="15" applyNumberFormat="1" applyFont="1" applyFill="1" applyBorder="1" applyAlignment="1">
      <alignment horizontal="left"/>
      <protection/>
    </xf>
    <xf numFmtId="0" fontId="3" fillId="0" borderId="12" xfId="15" applyNumberFormat="1" applyFont="1" applyFill="1" applyBorder="1" applyAlignment="1">
      <alignment horizontal="center"/>
      <protection/>
    </xf>
    <xf numFmtId="194" fontId="61" fillId="0" borderId="33" xfId="0" applyNumberFormat="1" applyFont="1" applyBorder="1" applyAlignment="1">
      <alignment horizontal="right" vertical="top"/>
    </xf>
    <xf numFmtId="189" fontId="22" fillId="0" borderId="29" xfId="43" applyNumberFormat="1" applyFont="1" applyFill="1" applyBorder="1" applyAlignment="1" applyProtection="1">
      <alignment/>
      <protection/>
    </xf>
    <xf numFmtId="187" fontId="3" fillId="0" borderId="21" xfId="15" applyNumberFormat="1" applyFont="1" applyFill="1" applyBorder="1" applyAlignment="1">
      <alignment horizontal="left"/>
      <protection/>
    </xf>
    <xf numFmtId="187" fontId="3" fillId="0" borderId="21" xfId="15" applyNumberFormat="1" applyFont="1" applyFill="1" applyBorder="1" applyAlignment="1">
      <alignment horizontal="center"/>
      <protection/>
    </xf>
    <xf numFmtId="187" fontId="2" fillId="0" borderId="21" xfId="15" applyNumberFormat="1" applyFont="1" applyFill="1" applyBorder="1" applyAlignment="1">
      <alignment horizontal="left" wrapText="1"/>
      <protection/>
    </xf>
    <xf numFmtId="0" fontId="2" fillId="0" borderId="21" xfId="15" applyNumberFormat="1" applyFont="1" applyFill="1" applyBorder="1" applyAlignment="1">
      <alignment horizontal="center" wrapText="1"/>
      <protection/>
    </xf>
    <xf numFmtId="189" fontId="17" fillId="0" borderId="21" xfId="43" applyNumberFormat="1" applyFont="1" applyFill="1" applyBorder="1" applyAlignment="1" applyProtection="1">
      <alignment/>
      <protection/>
    </xf>
    <xf numFmtId="187" fontId="17" fillId="0" borderId="21" xfId="43" applyNumberFormat="1" applyFont="1" applyFill="1" applyBorder="1" applyAlignment="1" applyProtection="1">
      <alignment/>
      <protection/>
    </xf>
    <xf numFmtId="194" fontId="61" fillId="0" borderId="34" xfId="0" applyNumberFormat="1" applyFont="1" applyBorder="1" applyAlignment="1">
      <alignment horizontal="right" vertical="top"/>
    </xf>
    <xf numFmtId="0" fontId="16" fillId="0" borderId="31" xfId="15" applyNumberFormat="1" applyFont="1" applyFill="1" applyBorder="1" applyAlignment="1">
      <alignment horizontal="left"/>
      <protection/>
    </xf>
    <xf numFmtId="187" fontId="2" fillId="0" borderId="35" xfId="15" applyNumberFormat="1" applyFont="1" applyFill="1" applyBorder="1" applyAlignment="1">
      <alignment horizontal="left"/>
      <protection/>
    </xf>
    <xf numFmtId="187" fontId="3" fillId="0" borderId="10" xfId="15" applyNumberFormat="1" applyFont="1" applyFill="1" applyBorder="1" applyAlignment="1" quotePrefix="1">
      <alignment horizontal="center"/>
      <protection/>
    </xf>
    <xf numFmtId="187" fontId="3" fillId="0" borderId="10" xfId="15" applyNumberFormat="1" applyFont="1" applyFill="1" applyBorder="1" applyAlignment="1">
      <alignment horizontal="left"/>
      <protection/>
    </xf>
    <xf numFmtId="0" fontId="3" fillId="0" borderId="10" xfId="15" applyNumberFormat="1" applyFont="1" applyFill="1" applyBorder="1" applyAlignment="1">
      <alignment horizontal="center"/>
      <protection/>
    </xf>
    <xf numFmtId="194" fontId="61" fillId="0" borderId="36" xfId="0" applyNumberFormat="1" applyFont="1" applyBorder="1" applyAlignment="1">
      <alignment horizontal="right" vertical="top"/>
    </xf>
    <xf numFmtId="0" fontId="45" fillId="0" borderId="24" xfId="15" applyFont="1" applyFill="1" applyBorder="1" applyAlignment="1">
      <alignment horizontal="center" vertical="center"/>
      <protection/>
    </xf>
    <xf numFmtId="187" fontId="2" fillId="0" borderId="24" xfId="15" applyNumberFormat="1" applyFont="1" applyFill="1" applyBorder="1" applyAlignment="1" quotePrefix="1">
      <alignment horizontal="center"/>
      <protection/>
    </xf>
    <xf numFmtId="187" fontId="3" fillId="0" borderId="24" xfId="15" applyNumberFormat="1" applyFont="1" applyFill="1" applyBorder="1" applyAlignment="1" quotePrefix="1">
      <alignment horizontal="center"/>
      <protection/>
    </xf>
    <xf numFmtId="192" fontId="2" fillId="0" borderId="24" xfId="62" applyNumberFormat="1" applyFont="1" applyFill="1" applyBorder="1" applyAlignment="1" quotePrefix="1">
      <alignment horizontal="center"/>
      <protection/>
    </xf>
    <xf numFmtId="192" fontId="2" fillId="0" borderId="24" xfId="62" applyNumberFormat="1" applyFont="1" applyFill="1" applyBorder="1" applyAlignment="1">
      <alignment horizontal="center"/>
      <protection/>
    </xf>
    <xf numFmtId="192" fontId="3" fillId="0" borderId="24" xfId="62" applyNumberFormat="1" applyFont="1" applyFill="1" applyBorder="1" applyAlignment="1" quotePrefix="1">
      <alignment horizontal="center"/>
      <protection/>
    </xf>
    <xf numFmtId="192" fontId="6" fillId="0" borderId="24" xfId="62" applyNumberFormat="1" applyFont="1" applyFill="1" applyBorder="1" applyAlignment="1">
      <alignment horizontal="center"/>
      <protection/>
    </xf>
    <xf numFmtId="192" fontId="2" fillId="0" borderId="28" xfId="62" applyNumberFormat="1" applyFont="1" applyFill="1" applyBorder="1" applyAlignment="1" quotePrefix="1">
      <alignment horizontal="center"/>
      <protection/>
    </xf>
    <xf numFmtId="192" fontId="2" fillId="0" borderId="12" xfId="62" applyNumberFormat="1" applyFont="1" applyFill="1" applyBorder="1">
      <alignment/>
      <protection/>
    </xf>
    <xf numFmtId="0" fontId="17" fillId="0" borderId="12" xfId="62" applyNumberFormat="1" applyFont="1" applyFill="1" applyBorder="1" applyAlignment="1">
      <alignment horizontal="center"/>
      <protection/>
    </xf>
    <xf numFmtId="192" fontId="2" fillId="0" borderId="12" xfId="62" applyNumberFormat="1" applyFont="1" applyFill="1" applyBorder="1" applyAlignment="1">
      <alignment horizontal="center"/>
      <protection/>
    </xf>
    <xf numFmtId="0" fontId="17" fillId="0" borderId="31" xfId="15" applyNumberFormat="1" applyFont="1" applyFill="1" applyBorder="1" applyAlignment="1">
      <alignment horizontal="center" vertical="center" wrapText="1"/>
      <protection/>
    </xf>
    <xf numFmtId="187" fontId="37" fillId="0" borderId="37" xfId="43" applyNumberFormat="1" applyFont="1" applyFill="1" applyBorder="1" applyAlignment="1" applyProtection="1">
      <alignment horizontal="center" wrapText="1"/>
      <protection/>
    </xf>
    <xf numFmtId="187" fontId="37" fillId="0" borderId="23" xfId="43" applyNumberFormat="1" applyFont="1" applyFill="1" applyBorder="1" applyAlignment="1" applyProtection="1">
      <alignment horizontal="center" vertical="center" wrapText="1"/>
      <protection/>
    </xf>
    <xf numFmtId="0" fontId="2" fillId="0" borderId="23" xfId="15" applyFont="1" applyFill="1" applyBorder="1">
      <alignment/>
      <protection/>
    </xf>
    <xf numFmtId="0" fontId="2" fillId="0" borderId="38" xfId="15" applyFont="1" applyFill="1" applyBorder="1">
      <alignment/>
      <protection/>
    </xf>
    <xf numFmtId="194" fontId="2" fillId="0" borderId="39" xfId="0" applyNumberFormat="1" applyFont="1" applyBorder="1" applyAlignment="1">
      <alignment horizontal="right" vertical="top"/>
    </xf>
    <xf numFmtId="181" fontId="2" fillId="0" borderId="23" xfId="43" applyNumberFormat="1" applyFont="1" applyBorder="1" applyAlignment="1">
      <alignment/>
    </xf>
    <xf numFmtId="3" fontId="58" fillId="0" borderId="23" xfId="65" applyNumberFormat="1" applyFont="1" applyBorder="1" applyAlignment="1">
      <alignment/>
    </xf>
    <xf numFmtId="181" fontId="2" fillId="0" borderId="38" xfId="43" applyNumberFormat="1" applyFont="1" applyBorder="1" applyAlignment="1">
      <alignment/>
    </xf>
    <xf numFmtId="189" fontId="3" fillId="0" borderId="23" xfId="43" applyNumberFormat="1" applyFont="1" applyFill="1" applyBorder="1" applyAlignment="1" applyProtection="1">
      <alignment horizontal="right"/>
      <protection/>
    </xf>
    <xf numFmtId="181" fontId="3" fillId="0" borderId="23" xfId="43" applyNumberFormat="1" applyFont="1" applyBorder="1" applyAlignment="1">
      <alignment/>
    </xf>
    <xf numFmtId="189" fontId="3" fillId="0" borderId="38" xfId="43" applyNumberFormat="1" applyFont="1" applyFill="1" applyBorder="1" applyAlignment="1">
      <alignment/>
    </xf>
    <xf numFmtId="189" fontId="2" fillId="0" borderId="23" xfId="43" applyNumberFormat="1" applyFont="1" applyFill="1" applyBorder="1" applyAlignment="1" applyProtection="1">
      <alignment horizontal="right"/>
      <protection/>
    </xf>
    <xf numFmtId="189" fontId="2" fillId="0" borderId="38" xfId="43" applyNumberFormat="1" applyFont="1" applyFill="1" applyBorder="1" applyAlignment="1" applyProtection="1">
      <alignment horizontal="right"/>
      <protection/>
    </xf>
    <xf numFmtId="194" fontId="6" fillId="0" borderId="39" xfId="0" applyNumberFormat="1" applyFont="1" applyBorder="1" applyAlignment="1">
      <alignment horizontal="right" vertical="top"/>
    </xf>
    <xf numFmtId="3" fontId="59" fillId="0" borderId="23" xfId="65" applyNumberFormat="1" applyFont="1" applyBorder="1" applyAlignment="1">
      <alignment/>
    </xf>
    <xf numFmtId="189" fontId="6" fillId="0" borderId="38" xfId="43" applyNumberFormat="1" applyFont="1" applyFill="1" applyBorder="1" applyAlignment="1" applyProtection="1">
      <alignment horizontal="right"/>
      <protection/>
    </xf>
    <xf numFmtId="194" fontId="3" fillId="0" borderId="39" xfId="0" applyNumberFormat="1" applyFont="1" applyBorder="1" applyAlignment="1">
      <alignment horizontal="right" vertical="top"/>
    </xf>
    <xf numFmtId="181" fontId="6" fillId="0" borderId="23" xfId="43" applyNumberFormat="1" applyFont="1" applyBorder="1" applyAlignment="1">
      <alignment/>
    </xf>
    <xf numFmtId="189" fontId="3" fillId="0" borderId="23" xfId="43" applyNumberFormat="1" applyFont="1" applyFill="1" applyBorder="1" applyAlignment="1">
      <alignment/>
    </xf>
    <xf numFmtId="189" fontId="3" fillId="0" borderId="40" xfId="43" applyNumberFormat="1" applyFont="1" applyFill="1" applyBorder="1" applyAlignment="1">
      <alignment horizontal="right"/>
    </xf>
    <xf numFmtId="0" fontId="3" fillId="0" borderId="40" xfId="15" applyFont="1" applyFill="1" applyBorder="1">
      <alignment/>
      <protection/>
    </xf>
    <xf numFmtId="0" fontId="3" fillId="0" borderId="41" xfId="15" applyFont="1" applyFill="1" applyBorder="1">
      <alignment/>
      <protection/>
    </xf>
    <xf numFmtId="0" fontId="45" fillId="0" borderId="42" xfId="15" applyFont="1" applyFill="1" applyBorder="1" applyAlignment="1">
      <alignment horizontal="center" vertical="center"/>
      <protection/>
    </xf>
    <xf numFmtId="0" fontId="45" fillId="0" borderId="43" xfId="15" applyFont="1" applyFill="1" applyBorder="1" applyAlignment="1">
      <alignment horizontal="center" vertical="center"/>
      <protection/>
    </xf>
    <xf numFmtId="192" fontId="2" fillId="0" borderId="43" xfId="62" applyNumberFormat="1" applyFont="1" applyFill="1" applyBorder="1" applyAlignment="1">
      <alignment horizontal="right"/>
      <protection/>
    </xf>
    <xf numFmtId="192" fontId="6" fillId="0" borderId="43" xfId="62" applyNumberFormat="1" applyFont="1" applyFill="1" applyBorder="1" applyAlignment="1">
      <alignment horizontal="right"/>
      <protection/>
    </xf>
    <xf numFmtId="192" fontId="3" fillId="0" borderId="43" xfId="62" applyNumberFormat="1" applyFont="1" applyFill="1" applyBorder="1" applyAlignment="1">
      <alignment horizontal="right"/>
      <protection/>
    </xf>
    <xf numFmtId="192" fontId="2" fillId="0" borderId="44" xfId="62" applyNumberFormat="1" applyFont="1" applyFill="1" applyBorder="1" applyAlignment="1">
      <alignment horizontal="right"/>
      <protection/>
    </xf>
    <xf numFmtId="0" fontId="17" fillId="0" borderId="37" xfId="15" applyNumberFormat="1" applyFont="1" applyFill="1" applyBorder="1" applyAlignment="1">
      <alignment horizontal="center" vertical="center" wrapText="1"/>
      <protection/>
    </xf>
    <xf numFmtId="0" fontId="17" fillId="0" borderId="23" xfId="15" applyNumberFormat="1" applyFont="1" applyFill="1" applyBorder="1" applyAlignment="1">
      <alignment horizontal="center" vertical="center" wrapText="1"/>
      <protection/>
    </xf>
    <xf numFmtId="192" fontId="17" fillId="0" borderId="23" xfId="62" applyNumberFormat="1" applyFont="1" applyFill="1" applyBorder="1" applyAlignment="1">
      <alignment horizontal="center"/>
      <protection/>
    </xf>
    <xf numFmtId="192" fontId="22" fillId="0" borderId="23" xfId="62" applyNumberFormat="1" applyFont="1" applyFill="1" applyBorder="1" applyAlignment="1">
      <alignment horizontal="center"/>
      <protection/>
    </xf>
    <xf numFmtId="192" fontId="24" fillId="0" borderId="23" xfId="62" applyNumberFormat="1" applyFont="1" applyFill="1" applyBorder="1" applyAlignment="1">
      <alignment horizontal="center"/>
      <protection/>
    </xf>
    <xf numFmtId="192" fontId="17" fillId="0" borderId="40" xfId="62" applyNumberFormat="1" applyFont="1" applyFill="1" applyBorder="1" applyAlignment="1">
      <alignment horizontal="center"/>
      <protection/>
    </xf>
    <xf numFmtId="187" fontId="37" fillId="0" borderId="37" xfId="43" applyNumberFormat="1" applyFont="1" applyFill="1" applyBorder="1" applyAlignment="1" applyProtection="1">
      <alignment horizontal="center" vertical="center" wrapText="1"/>
      <protection/>
    </xf>
    <xf numFmtId="187" fontId="37" fillId="0" borderId="45" xfId="43" applyNumberFormat="1" applyFont="1" applyFill="1" applyBorder="1" applyAlignment="1" applyProtection="1">
      <alignment horizontal="center" vertical="center" wrapText="1"/>
      <protection/>
    </xf>
    <xf numFmtId="187" fontId="2" fillId="0" borderId="42" xfId="15" applyNumberFormat="1" applyFont="1" applyFill="1" applyBorder="1" applyAlignment="1">
      <alignment horizontal="center" vertical="center"/>
      <protection/>
    </xf>
    <xf numFmtId="187" fontId="2" fillId="0" borderId="43" xfId="15" applyNumberFormat="1" applyFont="1" applyFill="1" applyBorder="1" applyAlignment="1">
      <alignment horizontal="left"/>
      <protection/>
    </xf>
    <xf numFmtId="187" fontId="3" fillId="0" borderId="43" xfId="15" applyNumberFormat="1" applyFont="1" applyFill="1" applyBorder="1" applyAlignment="1">
      <alignment horizontal="left"/>
      <protection/>
    </xf>
    <xf numFmtId="187" fontId="2" fillId="0" borderId="43" xfId="15" applyNumberFormat="1" applyFont="1" applyFill="1" applyBorder="1" applyAlignment="1">
      <alignment horizontal="center" vertical="center"/>
      <protection/>
    </xf>
    <xf numFmtId="187" fontId="3" fillId="0" borderId="44" xfId="15" applyNumberFormat="1" applyFont="1" applyFill="1" applyBorder="1" applyAlignment="1">
      <alignment horizontal="left"/>
      <protection/>
    </xf>
    <xf numFmtId="14" fontId="2" fillId="0" borderId="46" xfId="43" applyNumberFormat="1" applyFont="1" applyFill="1" applyBorder="1" applyAlignment="1" applyProtection="1">
      <alignment horizontal="center" vertical="center"/>
      <protection/>
    </xf>
    <xf numFmtId="187" fontId="17" fillId="0" borderId="47" xfId="43" applyNumberFormat="1" applyFont="1" applyFill="1" applyBorder="1" applyAlignment="1" applyProtection="1">
      <alignment/>
      <protection/>
    </xf>
    <xf numFmtId="187" fontId="22" fillId="0" borderId="47" xfId="15" applyNumberFormat="1" applyFont="1" applyFill="1" applyBorder="1">
      <alignment/>
      <protection/>
    </xf>
    <xf numFmtId="187" fontId="22" fillId="0" borderId="47" xfId="43" applyNumberFormat="1" applyFont="1" applyFill="1" applyBorder="1" applyAlignment="1" applyProtection="1">
      <alignment/>
      <protection/>
    </xf>
    <xf numFmtId="14" fontId="2" fillId="0" borderId="47" xfId="43" applyNumberFormat="1" applyFont="1" applyFill="1" applyBorder="1" applyAlignment="1" applyProtection="1">
      <alignment horizontal="center" vertical="center"/>
      <protection/>
    </xf>
    <xf numFmtId="187" fontId="22" fillId="0" borderId="48" xfId="43" applyNumberFormat="1" applyFont="1" applyFill="1" applyBorder="1" applyAlignment="1" applyProtection="1">
      <alignment/>
      <protection/>
    </xf>
    <xf numFmtId="0" fontId="2" fillId="0" borderId="46" xfId="15" applyNumberFormat="1" applyFont="1" applyFill="1" applyBorder="1" applyAlignment="1">
      <alignment horizontal="center" vertical="center"/>
      <protection/>
    </xf>
    <xf numFmtId="0" fontId="2" fillId="0" borderId="47" xfId="15" applyNumberFormat="1" applyFont="1" applyFill="1" applyBorder="1" applyAlignment="1">
      <alignment horizontal="center"/>
      <protection/>
    </xf>
    <xf numFmtId="0" fontId="3" fillId="0" borderId="47" xfId="15" applyNumberFormat="1" applyFont="1" applyFill="1" applyBorder="1" applyAlignment="1">
      <alignment horizontal="center"/>
      <protection/>
    </xf>
    <xf numFmtId="0" fontId="2" fillId="0" borderId="47" xfId="15" applyNumberFormat="1" applyFont="1" applyFill="1" applyBorder="1" applyAlignment="1">
      <alignment horizontal="center" vertical="center"/>
      <protection/>
    </xf>
    <xf numFmtId="0" fontId="3" fillId="0" borderId="48" xfId="15" applyNumberFormat="1" applyFont="1" applyFill="1" applyBorder="1" applyAlignment="1">
      <alignment horizontal="center"/>
      <protection/>
    </xf>
    <xf numFmtId="187" fontId="17" fillId="0" borderId="42" xfId="15" applyNumberFormat="1" applyFont="1" applyFill="1" applyBorder="1" applyAlignment="1">
      <alignment horizontal="center" vertical="center"/>
      <protection/>
    </xf>
    <xf numFmtId="187" fontId="17" fillId="0" borderId="43" xfId="15" applyNumberFormat="1" applyFont="1" applyFill="1" applyBorder="1" applyAlignment="1">
      <alignment horizontal="center" vertical="center"/>
      <protection/>
    </xf>
    <xf numFmtId="187" fontId="6" fillId="0" borderId="43" xfId="15" applyNumberFormat="1" applyFont="1" applyFill="1" applyBorder="1" applyAlignment="1">
      <alignment horizontal="left"/>
      <protection/>
    </xf>
    <xf numFmtId="0" fontId="6" fillId="0" borderId="47" xfId="15" applyNumberFormat="1" applyFont="1" applyFill="1" applyBorder="1" applyAlignment="1">
      <alignment horizontal="center"/>
      <protection/>
    </xf>
    <xf numFmtId="187" fontId="3" fillId="0" borderId="49" xfId="15" applyNumberFormat="1" applyFont="1" applyFill="1" applyBorder="1" applyAlignment="1">
      <alignment horizontal="left"/>
      <protection/>
    </xf>
    <xf numFmtId="0" fontId="3" fillId="0" borderId="50" xfId="15" applyNumberFormat="1" applyFont="1" applyFill="1" applyBorder="1" applyAlignment="1">
      <alignment horizontal="center"/>
      <protection/>
    </xf>
    <xf numFmtId="187" fontId="2" fillId="0" borderId="44" xfId="15" applyNumberFormat="1" applyFont="1" applyFill="1" applyBorder="1" applyAlignment="1">
      <alignment horizontal="left" wrapText="1"/>
      <protection/>
    </xf>
    <xf numFmtId="0" fontId="2" fillId="0" borderId="48" xfId="15" applyNumberFormat="1" applyFont="1" applyFill="1" applyBorder="1" applyAlignment="1">
      <alignment horizontal="center" wrapText="1"/>
      <protection/>
    </xf>
    <xf numFmtId="189" fontId="22" fillId="0" borderId="47" xfId="43" applyNumberFormat="1" applyFont="1" applyFill="1" applyBorder="1" applyAlignment="1" applyProtection="1">
      <alignment/>
      <protection/>
    </xf>
    <xf numFmtId="187" fontId="24" fillId="0" borderId="47" xfId="43" applyNumberFormat="1" applyFont="1" applyFill="1" applyBorder="1" applyAlignment="1" applyProtection="1">
      <alignment/>
      <protection/>
    </xf>
    <xf numFmtId="187" fontId="17" fillId="0" borderId="50" xfId="43" applyNumberFormat="1" applyFont="1" applyFill="1" applyBorder="1" applyAlignment="1" applyProtection="1">
      <alignment/>
      <protection/>
    </xf>
    <xf numFmtId="187" fontId="17" fillId="0" borderId="48" xfId="43" applyNumberFormat="1" applyFont="1" applyFill="1" applyBorder="1" applyAlignment="1" applyProtection="1">
      <alignment/>
      <protection/>
    </xf>
    <xf numFmtId="187" fontId="3" fillId="0" borderId="43" xfId="15" applyNumberFormat="1" applyFont="1" applyFill="1" applyBorder="1">
      <alignment/>
      <protection/>
    </xf>
    <xf numFmtId="0" fontId="22" fillId="0" borderId="47" xfId="15" applyFont="1" applyFill="1" applyBorder="1">
      <alignment/>
      <protection/>
    </xf>
    <xf numFmtId="187" fontId="22" fillId="0" borderId="50" xfId="43" applyNumberFormat="1" applyFont="1" applyFill="1" applyBorder="1" applyAlignment="1" applyProtection="1">
      <alignment/>
      <protection/>
    </xf>
    <xf numFmtId="0" fontId="2" fillId="35" borderId="24" xfId="60" applyFont="1" applyFill="1" applyBorder="1">
      <alignment/>
      <protection/>
    </xf>
    <xf numFmtId="0" fontId="3" fillId="35" borderId="24" xfId="60" applyFont="1" applyFill="1" applyBorder="1" applyAlignment="1">
      <alignment/>
      <protection/>
    </xf>
    <xf numFmtId="0" fontId="3" fillId="35" borderId="24" xfId="60" applyFont="1" applyFill="1" applyBorder="1">
      <alignment/>
      <protection/>
    </xf>
    <xf numFmtId="0" fontId="3" fillId="35" borderId="24" xfId="60" applyFont="1" applyFill="1" applyBorder="1" applyAlignment="1">
      <alignment vertical="top"/>
      <protection/>
    </xf>
    <xf numFmtId="0" fontId="3" fillId="35" borderId="28" xfId="60" applyFont="1" applyFill="1" applyBorder="1">
      <alignment/>
      <protection/>
    </xf>
    <xf numFmtId="0" fontId="2" fillId="35" borderId="12" xfId="60" applyFont="1" applyFill="1" applyBorder="1">
      <alignment/>
      <protection/>
    </xf>
    <xf numFmtId="0" fontId="3" fillId="35" borderId="12" xfId="60" applyFont="1" applyFill="1" applyBorder="1">
      <alignment/>
      <protection/>
    </xf>
    <xf numFmtId="0" fontId="2" fillId="35" borderId="12" xfId="60" applyFont="1" applyFill="1" applyBorder="1" applyAlignment="1">
      <alignment horizontal="center"/>
      <protection/>
    </xf>
    <xf numFmtId="187" fontId="17" fillId="35" borderId="12" xfId="60" applyNumberFormat="1" applyFont="1" applyFill="1" applyBorder="1" applyAlignment="1">
      <alignment horizontal="right"/>
      <protection/>
    </xf>
    <xf numFmtId="0" fontId="2" fillId="0" borderId="31" xfId="61" applyFont="1" applyFill="1" applyBorder="1" applyAlignment="1">
      <alignment horizontal="center" vertical="center"/>
      <protection/>
    </xf>
    <xf numFmtId="0" fontId="45" fillId="0" borderId="31" xfId="15" applyFont="1" applyFill="1" applyBorder="1" applyAlignment="1">
      <alignment horizontal="center" vertical="center" wrapText="1"/>
      <protection/>
    </xf>
    <xf numFmtId="0" fontId="2" fillId="0" borderId="31" xfId="61" applyFont="1" applyFill="1" applyBorder="1" applyAlignment="1">
      <alignment horizontal="center" vertical="center" wrapText="1"/>
      <protection/>
    </xf>
    <xf numFmtId="187" fontId="37" fillId="0" borderId="31" xfId="43" applyNumberFormat="1" applyFont="1" applyFill="1" applyBorder="1" applyAlignment="1" applyProtection="1">
      <alignment horizontal="center" wrapText="1"/>
      <protection/>
    </xf>
    <xf numFmtId="189" fontId="37" fillId="0" borderId="31" xfId="43" applyNumberFormat="1" applyFont="1" applyFill="1" applyBorder="1" applyAlignment="1" applyProtection="1">
      <alignment horizontal="center" vertical="center"/>
      <protection/>
    </xf>
    <xf numFmtId="187" fontId="37" fillId="0" borderId="45" xfId="43" applyNumberFormat="1" applyFont="1" applyFill="1" applyBorder="1" applyAlignment="1" applyProtection="1">
      <alignment horizontal="center" wrapText="1"/>
      <protection/>
    </xf>
    <xf numFmtId="187" fontId="3" fillId="0" borderId="38" xfId="43" applyNumberFormat="1" applyFont="1" applyFill="1" applyBorder="1" applyAlignment="1" applyProtection="1">
      <alignment horizontal="right"/>
      <protection/>
    </xf>
    <xf numFmtId="180" fontId="0" fillId="0" borderId="38" xfId="0" applyNumberFormat="1" applyFont="1" applyFill="1" applyBorder="1" applyAlignment="1">
      <alignment/>
    </xf>
    <xf numFmtId="187" fontId="17" fillId="0" borderId="38" xfId="43" applyNumberFormat="1" applyFont="1" applyFill="1" applyBorder="1" applyAlignment="1" applyProtection="1">
      <alignment horizontal="right"/>
      <protection/>
    </xf>
    <xf numFmtId="187" fontId="17" fillId="0" borderId="38" xfId="60" applyNumberFormat="1" applyFont="1" applyFill="1" applyBorder="1" applyAlignment="1">
      <alignment horizontal="right"/>
      <protection/>
    </xf>
    <xf numFmtId="180" fontId="7" fillId="0" borderId="38" xfId="0" applyNumberFormat="1" applyFont="1" applyFill="1" applyBorder="1" applyAlignment="1">
      <alignment/>
    </xf>
    <xf numFmtId="187" fontId="22" fillId="0" borderId="38" xfId="60" applyNumberFormat="1" applyFont="1" applyFill="1" applyBorder="1" applyAlignment="1">
      <alignment horizontal="right"/>
      <protection/>
    </xf>
    <xf numFmtId="187" fontId="17" fillId="0" borderId="41" xfId="60" applyNumberFormat="1" applyFont="1" applyFill="1" applyBorder="1" applyAlignment="1">
      <alignment horizontal="right"/>
      <protection/>
    </xf>
    <xf numFmtId="187" fontId="37" fillId="0" borderId="42" xfId="43" applyNumberFormat="1" applyFont="1" applyFill="1" applyBorder="1" applyAlignment="1" applyProtection="1">
      <alignment horizontal="center" wrapText="1"/>
      <protection/>
    </xf>
    <xf numFmtId="187" fontId="2" fillId="0" borderId="43" xfId="60" applyNumberFormat="1" applyFont="1" applyFill="1" applyBorder="1" applyAlignment="1">
      <alignment horizontal="right"/>
      <protection/>
    </xf>
    <xf numFmtId="187" fontId="17" fillId="0" borderId="43" xfId="43" applyNumberFormat="1" applyFont="1" applyFill="1" applyBorder="1" applyAlignment="1" applyProtection="1">
      <alignment horizontal="right"/>
      <protection/>
    </xf>
    <xf numFmtId="187" fontId="17" fillId="0" borderId="43" xfId="60" applyNumberFormat="1" applyFont="1" applyFill="1" applyBorder="1" applyAlignment="1">
      <alignment horizontal="right"/>
      <protection/>
    </xf>
    <xf numFmtId="180" fontId="0" fillId="0" borderId="43" xfId="0" applyNumberFormat="1" applyFont="1" applyFill="1" applyBorder="1" applyAlignment="1">
      <alignment/>
    </xf>
    <xf numFmtId="180" fontId="17" fillId="0" borderId="43" xfId="0" applyNumberFormat="1" applyFont="1" applyFill="1" applyBorder="1" applyAlignment="1">
      <alignment/>
    </xf>
    <xf numFmtId="187" fontId="22" fillId="0" borderId="43" xfId="60" applyNumberFormat="1" applyFont="1" applyFill="1" applyBorder="1" applyAlignment="1">
      <alignment horizontal="right"/>
      <protection/>
    </xf>
    <xf numFmtId="187" fontId="17" fillId="0" borderId="44" xfId="60" applyNumberFormat="1" applyFont="1" applyFill="1" applyBorder="1" applyAlignment="1">
      <alignment horizontal="right"/>
      <protection/>
    </xf>
    <xf numFmtId="0" fontId="2" fillId="0" borderId="42" xfId="61" applyFont="1" applyFill="1" applyBorder="1" applyAlignment="1">
      <alignment horizontal="center" vertical="center"/>
      <protection/>
    </xf>
    <xf numFmtId="0" fontId="2" fillId="0" borderId="46" xfId="61" applyFont="1" applyFill="1" applyBorder="1" applyAlignment="1">
      <alignment horizontal="center" vertical="center"/>
      <protection/>
    </xf>
    <xf numFmtId="0" fontId="3" fillId="35" borderId="43" xfId="60" applyFont="1" applyFill="1" applyBorder="1">
      <alignment/>
      <protection/>
    </xf>
    <xf numFmtId="0" fontId="2" fillId="35" borderId="47" xfId="60" applyFont="1" applyFill="1" applyBorder="1" applyAlignment="1">
      <alignment horizontal="center"/>
      <protection/>
    </xf>
    <xf numFmtId="0" fontId="3" fillId="35" borderId="43" xfId="60" applyFont="1" applyFill="1" applyBorder="1" applyAlignment="1">
      <alignment/>
      <protection/>
    </xf>
    <xf numFmtId="0" fontId="3" fillId="35" borderId="47" xfId="60" applyFont="1" applyFill="1" applyBorder="1" applyAlignment="1">
      <alignment horizontal="center"/>
      <protection/>
    </xf>
    <xf numFmtId="0" fontId="3" fillId="0" borderId="43" xfId="60" applyFont="1" applyBorder="1" applyAlignment="1">
      <alignment wrapText="1"/>
      <protection/>
    </xf>
    <xf numFmtId="0" fontId="2" fillId="35" borderId="43" xfId="60" applyFont="1" applyFill="1" applyBorder="1">
      <alignment/>
      <protection/>
    </xf>
    <xf numFmtId="0" fontId="3" fillId="35" borderId="44" xfId="60" applyFont="1" applyFill="1" applyBorder="1">
      <alignment/>
      <protection/>
    </xf>
    <xf numFmtId="0" fontId="2" fillId="35" borderId="48" xfId="60" applyFont="1" applyFill="1" applyBorder="1" applyAlignment="1">
      <alignment horizontal="center"/>
      <protection/>
    </xf>
    <xf numFmtId="0" fontId="45" fillId="0" borderId="37" xfId="15" applyFont="1" applyFill="1" applyBorder="1" applyAlignment="1">
      <alignment vertical="center"/>
      <protection/>
    </xf>
    <xf numFmtId="187" fontId="37" fillId="0" borderId="49" xfId="43" applyNumberFormat="1" applyFont="1" applyFill="1" applyBorder="1" applyAlignment="1" applyProtection="1">
      <alignment horizontal="center" wrapText="1"/>
      <protection/>
    </xf>
    <xf numFmtId="0" fontId="2" fillId="35" borderId="30" xfId="60" applyFont="1" applyFill="1" applyBorder="1">
      <alignment/>
      <protection/>
    </xf>
    <xf numFmtId="0" fontId="45" fillId="0" borderId="42" xfId="15" applyFont="1" applyFill="1" applyBorder="1" applyAlignment="1">
      <alignment horizontal="center" vertical="center" wrapText="1"/>
      <protection/>
    </xf>
    <xf numFmtId="187" fontId="17" fillId="0" borderId="51" xfId="60" applyNumberFormat="1" applyFont="1" applyFill="1" applyBorder="1" applyAlignment="1">
      <alignment horizontal="right"/>
      <protection/>
    </xf>
    <xf numFmtId="187" fontId="17" fillId="0" borderId="44" xfId="43" applyNumberFormat="1" applyFont="1" applyFill="1" applyBorder="1" applyAlignment="1" applyProtection="1">
      <alignment horizontal="right"/>
      <protection/>
    </xf>
    <xf numFmtId="187" fontId="17" fillId="0" borderId="41" xfId="43" applyNumberFormat="1" applyFont="1" applyFill="1" applyBorder="1" applyAlignment="1" applyProtection="1">
      <alignment horizontal="right"/>
      <protection/>
    </xf>
    <xf numFmtId="0" fontId="3" fillId="35" borderId="21" xfId="60" applyFont="1" applyFill="1" applyBorder="1">
      <alignment/>
      <protection/>
    </xf>
    <xf numFmtId="0" fontId="2" fillId="35" borderId="21" xfId="60" applyFont="1" applyFill="1" applyBorder="1">
      <alignment/>
      <protection/>
    </xf>
    <xf numFmtId="0" fontId="2" fillId="35" borderId="21" xfId="60" applyFont="1" applyFill="1" applyBorder="1" applyAlignment="1">
      <alignment horizontal="center"/>
      <protection/>
    </xf>
    <xf numFmtId="187" fontId="17" fillId="35" borderId="21" xfId="60" applyNumberFormat="1" applyFont="1" applyFill="1" applyBorder="1" applyAlignment="1">
      <alignment horizontal="right"/>
      <protection/>
    </xf>
    <xf numFmtId="187" fontId="17" fillId="0" borderId="21" xfId="43" applyNumberFormat="1" applyFont="1" applyFill="1" applyBorder="1" applyAlignment="1" applyProtection="1">
      <alignment horizontal="right"/>
      <protection/>
    </xf>
    <xf numFmtId="187" fontId="17" fillId="0" borderId="12" xfId="43" applyNumberFormat="1" applyFont="1" applyFill="1" applyBorder="1" applyAlignment="1" applyProtection="1">
      <alignment horizontal="right"/>
      <protection/>
    </xf>
    <xf numFmtId="194" fontId="61" fillId="0" borderId="52" xfId="0" applyNumberFormat="1" applyFont="1" applyBorder="1" applyAlignment="1">
      <alignment horizontal="right" vertical="top"/>
    </xf>
    <xf numFmtId="179" fontId="3" fillId="0" borderId="0" xfId="43" applyFont="1" applyFill="1" applyBorder="1" applyAlignment="1">
      <alignment/>
    </xf>
    <xf numFmtId="9" fontId="6" fillId="0" borderId="12" xfId="15" applyNumberFormat="1" applyFont="1" applyFill="1" applyBorder="1" applyAlignment="1">
      <alignment horizontal="center" wrapText="1"/>
      <protection/>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181" fontId="0" fillId="0" borderId="0" xfId="43" applyNumberFormat="1" applyFill="1" applyAlignment="1">
      <alignment/>
    </xf>
    <xf numFmtId="0" fontId="2" fillId="0" borderId="0" xfId="0" applyFont="1" applyFill="1" applyBorder="1" applyAlignment="1">
      <alignment/>
    </xf>
    <xf numFmtId="37" fontId="14" fillId="0" borderId="0" xfId="0" applyNumberFormat="1" applyFont="1" applyAlignment="1">
      <alignment horizontal="center" vertical="center" wrapText="1"/>
    </xf>
    <xf numFmtId="0" fontId="14" fillId="0" borderId="0" xfId="0" applyFont="1" applyBorder="1" applyAlignment="1">
      <alignment horizontal="center"/>
    </xf>
    <xf numFmtId="0" fontId="18" fillId="0" borderId="0" xfId="0" applyFont="1" applyBorder="1" applyAlignment="1">
      <alignment horizontal="center" vertical="center"/>
    </xf>
    <xf numFmtId="0" fontId="63" fillId="0" borderId="0" xfId="59" applyFont="1" applyBorder="1" applyAlignment="1">
      <alignment horizontal="center"/>
      <protection/>
    </xf>
    <xf numFmtId="0" fontId="22" fillId="0" borderId="0" xfId="59" applyFont="1" applyBorder="1" applyAlignment="1">
      <alignment horizontal="center"/>
      <protection/>
    </xf>
    <xf numFmtId="0" fontId="2" fillId="0" borderId="0" xfId="0" applyFont="1" applyFill="1" applyAlignment="1">
      <alignment horizontal="center"/>
    </xf>
    <xf numFmtId="187" fontId="2" fillId="0" borderId="0" xfId="43" applyNumberFormat="1" applyFont="1" applyFill="1" applyBorder="1" applyAlignment="1" applyProtection="1">
      <alignment horizontal="center"/>
      <protection/>
    </xf>
    <xf numFmtId="187" fontId="6" fillId="0" borderId="0" xfId="43" applyNumberFormat="1" applyFont="1" applyFill="1" applyBorder="1" applyAlignment="1" applyProtection="1">
      <alignment horizontal="right"/>
      <protection/>
    </xf>
    <xf numFmtId="0" fontId="45" fillId="0" borderId="30" xfId="15" applyFont="1" applyFill="1" applyBorder="1" applyAlignment="1">
      <alignment horizontal="center" vertical="center"/>
      <protection/>
    </xf>
    <xf numFmtId="0" fontId="45" fillId="0" borderId="31" xfId="15" applyFont="1" applyFill="1" applyBorder="1" applyAlignment="1">
      <alignment horizontal="center" vertical="center"/>
      <protection/>
    </xf>
    <xf numFmtId="187" fontId="44" fillId="0" borderId="0" xfId="43" applyNumberFormat="1" applyFont="1" applyFill="1" applyBorder="1" applyAlignment="1" applyProtection="1">
      <alignment horizontal="center"/>
      <protection/>
    </xf>
    <xf numFmtId="0" fontId="2" fillId="0" borderId="0" xfId="0" applyFont="1" applyFill="1" applyAlignment="1">
      <alignment/>
    </xf>
    <xf numFmtId="0" fontId="3" fillId="35" borderId="0" xfId="60" applyFont="1" applyFill="1" applyBorder="1" applyAlignment="1">
      <alignment horizontal="left" wrapText="1"/>
      <protection/>
    </xf>
    <xf numFmtId="0" fontId="3" fillId="35" borderId="0" xfId="60" applyFont="1" applyFill="1" applyBorder="1" applyAlignment="1">
      <alignment wrapText="1"/>
      <protection/>
    </xf>
    <xf numFmtId="187" fontId="32" fillId="0" borderId="0" xfId="43" applyNumberFormat="1" applyFont="1" applyFill="1" applyBorder="1" applyAlignment="1" applyProtection="1">
      <alignment horizontal="right"/>
      <protection/>
    </xf>
    <xf numFmtId="0" fontId="2" fillId="0" borderId="0" xfId="0" applyFont="1" applyFill="1" applyAlignment="1">
      <alignment horizontal="left"/>
    </xf>
    <xf numFmtId="0" fontId="2" fillId="35" borderId="53" xfId="60" applyFont="1" applyFill="1" applyBorder="1" applyAlignment="1">
      <alignment horizontal="left" wrapText="1"/>
      <protection/>
    </xf>
    <xf numFmtId="0" fontId="2" fillId="35" borderId="18" xfId="60" applyFont="1" applyFill="1" applyBorder="1" applyAlignment="1">
      <alignment horizontal="left" wrapText="1"/>
      <protection/>
    </xf>
    <xf numFmtId="194" fontId="61" fillId="0" borderId="54" xfId="0" applyNumberFormat="1" applyFont="1" applyBorder="1" applyAlignment="1">
      <alignment horizontal="right" vertical="top"/>
    </xf>
    <xf numFmtId="194" fontId="61" fillId="0" borderId="55" xfId="0" applyNumberFormat="1" applyFont="1" applyBorder="1" applyAlignment="1">
      <alignment horizontal="right" vertical="top"/>
    </xf>
    <xf numFmtId="0" fontId="3" fillId="0" borderId="0" xfId="0" applyFont="1" applyFill="1" applyAlignment="1">
      <alignment horizontal="justify" wrapText="1"/>
    </xf>
    <xf numFmtId="0" fontId="39" fillId="0" borderId="0" xfId="0" applyFont="1" applyFill="1" applyAlignment="1">
      <alignment horizontal="justify" wrapText="1"/>
    </xf>
    <xf numFmtId="187" fontId="112" fillId="0" borderId="0" xfId="43" applyNumberFormat="1" applyFont="1" applyFill="1" applyBorder="1" applyAlignment="1" applyProtection="1">
      <alignment horizontal="center"/>
      <protection/>
    </xf>
    <xf numFmtId="0" fontId="2" fillId="0" borderId="0" xfId="15" applyNumberFormat="1" applyFont="1" applyFill="1" applyBorder="1" applyAlignment="1">
      <alignment horizontal="center"/>
      <protection/>
    </xf>
    <xf numFmtId="0" fontId="2" fillId="0" borderId="0" xfId="0" applyFont="1" applyFill="1" applyAlignment="1">
      <alignment horizontal="center" wrapText="1"/>
    </xf>
    <xf numFmtId="0" fontId="2" fillId="0" borderId="0" xfId="0" applyFont="1" applyFill="1" applyAlignment="1">
      <alignment wrapText="1"/>
    </xf>
    <xf numFmtId="0" fontId="39" fillId="0" borderId="0" xfId="0" applyFont="1" applyFill="1" applyAlignment="1">
      <alignment wrapText="1"/>
    </xf>
    <xf numFmtId="0" fontId="38" fillId="33" borderId="0" xfId="0" applyFont="1" applyFill="1" applyAlignment="1">
      <alignment horizontal="justify" wrapText="1"/>
    </xf>
    <xf numFmtId="0" fontId="41" fillId="33" borderId="0" xfId="0" applyFont="1" applyFill="1" applyAlignment="1">
      <alignment horizontal="justify" wrapText="1"/>
    </xf>
    <xf numFmtId="0" fontId="38" fillId="33" borderId="10" xfId="0" applyFont="1" applyFill="1" applyBorder="1" applyAlignment="1">
      <alignment horizontal="center"/>
    </xf>
    <xf numFmtId="0" fontId="3" fillId="0" borderId="0" xfId="15" applyFont="1" applyFill="1" applyBorder="1" applyAlignment="1">
      <alignment horizontal="justify"/>
      <protection/>
    </xf>
    <xf numFmtId="0" fontId="2" fillId="0" borderId="0" xfId="0" applyFont="1" applyFill="1" applyBorder="1" applyAlignment="1">
      <alignment horizontal="left" wrapText="1"/>
    </xf>
    <xf numFmtId="0" fontId="2" fillId="0" borderId="0" xfId="0" applyFont="1" applyFill="1" applyAlignment="1">
      <alignment horizontal="left" wrapText="1"/>
    </xf>
    <xf numFmtId="0" fontId="3" fillId="36" borderId="0" xfId="15" applyFont="1" applyFill="1" applyAlignment="1">
      <alignment horizontal="justify" wrapText="1"/>
      <protection/>
    </xf>
    <xf numFmtId="0" fontId="3" fillId="0" borderId="0" xfId="15" applyFont="1" applyFill="1" applyAlignment="1">
      <alignment horizontal="justify" wrapText="1"/>
      <protection/>
    </xf>
    <xf numFmtId="0" fontId="3" fillId="0" borderId="0" xfId="15" applyFont="1" applyFill="1" applyBorder="1" applyAlignment="1">
      <alignment horizontal="justify" wrapText="1"/>
      <protection/>
    </xf>
    <xf numFmtId="0" fontId="3" fillId="0" borderId="0" xfId="0" applyFont="1" applyFill="1" applyAlignment="1">
      <alignment horizontal="left" wrapText="1"/>
    </xf>
    <xf numFmtId="0" fontId="2" fillId="0" borderId="0" xfId="15" applyFont="1" applyFill="1" applyAlignment="1">
      <alignment horizontal="justify" wrapText="1"/>
      <protection/>
    </xf>
    <xf numFmtId="0" fontId="2" fillId="0" borderId="0" xfId="15" applyFont="1" applyFill="1" applyBorder="1" applyAlignment="1">
      <alignment horizontal="left" wrapText="1"/>
      <protection/>
    </xf>
    <xf numFmtId="0" fontId="3" fillId="0" borderId="0" xfId="0" applyFont="1" applyFill="1" applyBorder="1" applyAlignment="1">
      <alignment horizontal="left" wrapText="1"/>
    </xf>
    <xf numFmtId="0" fontId="2" fillId="0" borderId="0" xfId="0" applyFont="1" applyFill="1" applyBorder="1" applyAlignment="1" quotePrefix="1">
      <alignment horizontal="left" wrapText="1"/>
    </xf>
    <xf numFmtId="0" fontId="2" fillId="0" borderId="0" xfId="15" applyFont="1" applyFill="1" applyBorder="1" applyAlignment="1">
      <alignment horizontal="justify" wrapText="1"/>
      <protection/>
    </xf>
    <xf numFmtId="0" fontId="6" fillId="0" borderId="0" xfId="15" applyFont="1" applyFill="1" applyAlignment="1">
      <alignment horizontal="justify"/>
      <protection/>
    </xf>
    <xf numFmtId="0" fontId="5" fillId="0" borderId="0" xfId="15" applyFont="1" applyFill="1" applyBorder="1" applyAlignment="1">
      <alignment horizontal="justify" wrapText="1"/>
      <protection/>
    </xf>
    <xf numFmtId="0" fontId="6" fillId="0" borderId="0" xfId="15" applyFont="1" applyFill="1" applyAlignment="1">
      <alignment horizontal="justify" wrapText="1"/>
      <protection/>
    </xf>
    <xf numFmtId="14" fontId="2" fillId="0" borderId="10" xfId="15" applyNumberFormat="1" applyFont="1" applyFill="1" applyBorder="1" applyAlignment="1">
      <alignment horizontal="center"/>
      <protection/>
    </xf>
    <xf numFmtId="14" fontId="2" fillId="0" borderId="10" xfId="43" applyNumberFormat="1" applyFont="1" applyFill="1" applyBorder="1" applyAlignment="1" applyProtection="1">
      <alignment horizontal="center"/>
      <protection/>
    </xf>
    <xf numFmtId="0" fontId="2" fillId="0" borderId="0" xfId="15" applyFont="1" applyFill="1" applyAlignment="1">
      <alignment horizontal="left" wrapText="1"/>
      <protection/>
    </xf>
    <xf numFmtId="14" fontId="17" fillId="0" borderId="10" xfId="43" applyNumberFormat="1" applyFont="1" applyFill="1" applyBorder="1" applyAlignment="1" applyProtection="1">
      <alignment horizontal="center"/>
      <protection/>
    </xf>
    <xf numFmtId="0" fontId="3" fillId="0" borderId="0" xfId="15" applyFont="1" applyFill="1" applyAlignment="1">
      <alignment horizontal="left" wrapText="1"/>
      <protection/>
    </xf>
    <xf numFmtId="0" fontId="3" fillId="0" borderId="0" xfId="15" applyFont="1" applyFill="1" applyAlignment="1">
      <alignment horizontal="left"/>
      <protection/>
    </xf>
    <xf numFmtId="0" fontId="32" fillId="0" borderId="0" xfId="15" applyFont="1" applyFill="1" applyAlignment="1">
      <alignment horizontal="justify" wrapText="1"/>
      <protection/>
    </xf>
    <xf numFmtId="2" fontId="3" fillId="0" borderId="0" xfId="15" applyNumberFormat="1" applyFont="1" applyFill="1" applyAlignment="1">
      <alignment horizontal="justify" wrapText="1"/>
      <protection/>
    </xf>
    <xf numFmtId="2" fontId="21" fillId="0" borderId="0" xfId="0" applyNumberFormat="1" applyFont="1" applyFill="1" applyAlignment="1">
      <alignment horizontal="justify" wrapText="1"/>
    </xf>
    <xf numFmtId="0" fontId="21" fillId="0" borderId="0" xfId="0" applyFont="1" applyFill="1" applyAlignment="1">
      <alignment horizontal="justify" wrapText="1"/>
    </xf>
    <xf numFmtId="0" fontId="2" fillId="0" borderId="0" xfId="15" applyFont="1" applyBorder="1" applyAlignment="1">
      <alignment horizontal="left"/>
      <protection/>
    </xf>
    <xf numFmtId="0" fontId="2" fillId="0" borderId="0" xfId="15" applyFont="1" applyBorder="1" applyAlignment="1" quotePrefix="1">
      <alignment horizontal="left"/>
      <protection/>
    </xf>
    <xf numFmtId="0" fontId="27" fillId="0" borderId="0" xfId="15" applyFont="1" applyFill="1" applyBorder="1" applyAlignment="1">
      <alignment horizontal="justify"/>
      <protection/>
    </xf>
    <xf numFmtId="0" fontId="3" fillId="0" borderId="0" xfId="15" applyFont="1" applyFill="1" applyBorder="1" applyAlignment="1">
      <alignment horizontal="justify" vertical="top"/>
      <protection/>
    </xf>
    <xf numFmtId="0" fontId="27" fillId="0" borderId="0" xfId="15" applyFont="1" applyFill="1" applyBorder="1" applyAlignment="1">
      <alignment horizontal="justify" wrapText="1"/>
      <protection/>
    </xf>
    <xf numFmtId="0" fontId="113" fillId="0" borderId="0" xfId="15" applyFont="1" applyFill="1" applyBorder="1" applyAlignment="1">
      <alignment horizontal="justify"/>
      <protection/>
    </xf>
    <xf numFmtId="0" fontId="2" fillId="0" borderId="0" xfId="15" applyFont="1" applyFill="1" applyBorder="1" applyAlignment="1">
      <alignment horizontal="justify"/>
      <protection/>
    </xf>
    <xf numFmtId="0" fontId="2" fillId="0" borderId="0" xfId="15" applyFont="1" applyFill="1" applyBorder="1" applyAlignment="1">
      <alignment horizontal="left"/>
      <protection/>
    </xf>
    <xf numFmtId="0" fontId="2" fillId="0" borderId="0" xfId="15" applyFont="1" applyFill="1" applyBorder="1" applyAlignment="1" quotePrefix="1">
      <alignment horizontal="justify"/>
      <protection/>
    </xf>
    <xf numFmtId="0" fontId="3" fillId="0" borderId="0" xfId="15" applyFont="1" applyFill="1" applyBorder="1" applyAlignment="1" quotePrefix="1">
      <alignment horizontal="left"/>
      <protection/>
    </xf>
    <xf numFmtId="0" fontId="3" fillId="0" borderId="0" xfId="15" applyFont="1" applyFill="1" applyBorder="1" applyAlignment="1">
      <alignment horizontal="left"/>
      <protection/>
    </xf>
    <xf numFmtId="0" fontId="3" fillId="0" borderId="0" xfId="15" applyFont="1" applyFill="1" applyBorder="1" applyAlignment="1">
      <alignment horizontal="justify" vertical="center" wrapText="1"/>
      <protection/>
    </xf>
    <xf numFmtId="0" fontId="2" fillId="0" borderId="0" xfId="15" applyFont="1" applyFill="1" applyBorder="1" applyAlignment="1">
      <alignment horizontal="justify" vertical="center" wrapText="1"/>
      <protection/>
    </xf>
    <xf numFmtId="0" fontId="6" fillId="0" borderId="0" xfId="15" applyFont="1" applyFill="1" applyAlignment="1" quotePrefix="1">
      <alignment horizontal="left" wrapText="1"/>
      <protection/>
    </xf>
    <xf numFmtId="0" fontId="6" fillId="0" borderId="0" xfId="15" applyFont="1" applyFill="1" applyBorder="1" applyAlignment="1">
      <alignment horizontal="justify"/>
      <protection/>
    </xf>
    <xf numFmtId="0" fontId="25" fillId="0" borderId="0" xfId="60" applyFont="1" applyFill="1" applyBorder="1" applyAlignment="1" quotePrefix="1">
      <alignment horizontal="justify" wrapText="1"/>
      <protection/>
    </xf>
    <xf numFmtId="0" fontId="25" fillId="0" borderId="0" xfId="60" applyFont="1" applyFill="1" applyBorder="1" applyAlignment="1">
      <alignment horizontal="justify" wrapText="1"/>
      <protection/>
    </xf>
    <xf numFmtId="0" fontId="3" fillId="0" borderId="0" xfId="15" applyFont="1" applyFill="1" applyAlignment="1">
      <alignment horizontal="justify" vertical="top" wrapText="1"/>
      <protection/>
    </xf>
    <xf numFmtId="0" fontId="3" fillId="0" borderId="0" xfId="60" applyFont="1" applyFill="1" applyBorder="1" applyAlignment="1">
      <alignment horizontal="justify" vertical="center" wrapText="1"/>
      <protection/>
    </xf>
    <xf numFmtId="0" fontId="113" fillId="0" borderId="0" xfId="15" applyFont="1" applyFill="1" applyAlignment="1">
      <alignment horizontal="justify" wrapText="1"/>
      <protection/>
    </xf>
    <xf numFmtId="0" fontId="2" fillId="0" borderId="19" xfId="15" applyFont="1" applyFill="1" applyBorder="1" applyAlignment="1">
      <alignment horizontal="center" vertical="center" wrapText="1"/>
      <protection/>
    </xf>
    <xf numFmtId="0" fontId="2" fillId="0" borderId="13" xfId="0" applyFont="1" applyFill="1" applyBorder="1" applyAlignment="1">
      <alignment horizontal="center"/>
    </xf>
    <xf numFmtId="14" fontId="2" fillId="0" borderId="13" xfId="0" applyNumberFormat="1" applyFont="1" applyFill="1" applyBorder="1" applyAlignment="1" quotePrefix="1">
      <alignment horizontal="center"/>
    </xf>
    <xf numFmtId="0" fontId="3" fillId="0" borderId="0" xfId="0" applyFont="1" applyFill="1" applyAlignment="1">
      <alignment wrapText="1"/>
    </xf>
  </cellXfs>
  <cellStyles count="55">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uditor's Report HSC 2005-in" xfId="58"/>
    <cellStyle name="Normal_baocaokiemtoanhighride2006" xfId="59"/>
    <cellStyle name="Normal_baocaotaichinhvinasun2007" xfId="60"/>
    <cellStyle name="Normal_form" xfId="61"/>
    <cellStyle name="Normal_KQKD-VN"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NH%20DANH\Nam%202012\BCTC\Dzima%20VN\BCTC%20quy\BCTC%20quy%203.2012_VPB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NH%20DANH\Nam%202012\BCTC\Dzima%20VN\Kiem%20toan\BCTC%20VP%20Dzi%20An%206T%202012%20da%20soat%20x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HUONGTHAO%20N%202013\BAO%20CAO%20KIEM%20TOAN%20CUOI\NAM%202013\GroupBCTC%20Dzian%206%20thang%202013\BCTC.VP%20Dzi%20An%206t.2013.ri&#234;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row r="13">
          <cell r="D13" t="str">
            <v>01/07/2012</v>
          </cell>
        </row>
        <row r="14">
          <cell r="D14" t="str">
            <v>30/09/2012</v>
          </cell>
        </row>
        <row r="15">
          <cell r="D15" t="str">
            <v>Từ 01/07/2012 đến 30/09/2012</v>
          </cell>
        </row>
        <row r="16">
          <cell r="D16" t="str">
            <v>Từ 01/07/2011 đến 30/09/2011</v>
          </cell>
        </row>
      </sheetData>
      <sheetData sheetId="4">
        <row r="14">
          <cell r="B14" t="str">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ell>
        </row>
      </sheetData>
      <sheetData sheetId="6">
        <row r="10">
          <cell r="I10">
            <v>2858455389</v>
          </cell>
          <cell r="K10">
            <v>15764754004</v>
          </cell>
        </row>
        <row r="13">
          <cell r="I13">
            <v>8725960000</v>
          </cell>
          <cell r="K13">
            <v>7525960000</v>
          </cell>
        </row>
        <row r="14">
          <cell r="I14">
            <v>8725960000</v>
          </cell>
          <cell r="K14">
            <v>7525960000</v>
          </cell>
        </row>
        <row r="21">
          <cell r="I21">
            <v>3918640202</v>
          </cell>
          <cell r="K21">
            <v>4444686146</v>
          </cell>
        </row>
        <row r="23">
          <cell r="I23">
            <v>62109918197</v>
          </cell>
          <cell r="K23">
            <v>48749543678</v>
          </cell>
        </row>
        <row r="24">
          <cell r="I24">
            <v>62846963432</v>
          </cell>
          <cell r="K24">
            <v>49486588913</v>
          </cell>
        </row>
        <row r="29">
          <cell r="I29">
            <v>0</v>
          </cell>
          <cell r="K29">
            <v>0</v>
          </cell>
        </row>
        <row r="31">
          <cell r="I31">
            <v>15606999675</v>
          </cell>
          <cell r="K31">
            <v>21970431468</v>
          </cell>
        </row>
        <row r="46">
          <cell r="I46">
            <v>14260484215</v>
          </cell>
          <cell r="K46">
            <v>14260484215</v>
          </cell>
        </row>
        <row r="48">
          <cell r="I48">
            <v>0</v>
          </cell>
          <cell r="K48">
            <v>0</v>
          </cell>
        </row>
        <row r="50">
          <cell r="I50">
            <v>3514137392</v>
          </cell>
        </row>
        <row r="51">
          <cell r="K51">
            <v>1599519194</v>
          </cell>
        </row>
        <row r="52">
          <cell r="I52">
            <v>6413139594</v>
          </cell>
          <cell r="K52">
            <v>5340152413</v>
          </cell>
        </row>
        <row r="53">
          <cell r="I53">
            <v>-4017707264</v>
          </cell>
          <cell r="K53">
            <v>-3740633219</v>
          </cell>
        </row>
        <row r="54">
          <cell r="I54">
            <v>0</v>
          </cell>
          <cell r="K54">
            <v>0</v>
          </cell>
        </row>
        <row r="61">
          <cell r="I61">
            <v>0</v>
          </cell>
        </row>
        <row r="62">
          <cell r="I62">
            <v>0</v>
          </cell>
        </row>
        <row r="63">
          <cell r="I63">
            <v>0</v>
          </cell>
        </row>
        <row r="64">
          <cell r="I64">
            <v>45858310798.82</v>
          </cell>
          <cell r="K64">
            <v>40749049283.72</v>
          </cell>
        </row>
        <row r="70">
          <cell r="I70">
            <v>0</v>
          </cell>
          <cell r="K70">
            <v>0</v>
          </cell>
        </row>
        <row r="71">
          <cell r="I71">
            <v>0</v>
          </cell>
          <cell r="K71">
            <v>0</v>
          </cell>
        </row>
        <row r="72">
          <cell r="I72">
            <v>0</v>
          </cell>
          <cell r="K72">
            <v>0</v>
          </cell>
        </row>
        <row r="77">
          <cell r="I77">
            <v>40504850099</v>
          </cell>
          <cell r="K77">
            <v>33248828798</v>
          </cell>
        </row>
        <row r="80">
          <cell r="I80">
            <v>15215623575</v>
          </cell>
          <cell r="K80">
            <v>15428840230</v>
          </cell>
        </row>
        <row r="85">
          <cell r="I85">
            <v>15833518146</v>
          </cell>
          <cell r="K85">
            <v>23112935488</v>
          </cell>
        </row>
        <row r="93">
          <cell r="I93">
            <v>0</v>
          </cell>
          <cell r="K93">
            <v>0</v>
          </cell>
        </row>
        <row r="94">
          <cell r="I94">
            <v>0</v>
          </cell>
          <cell r="K94">
            <v>0</v>
          </cell>
        </row>
        <row r="95">
          <cell r="K95">
            <v>272103432</v>
          </cell>
        </row>
        <row r="96">
          <cell r="I96">
            <v>2565157632</v>
          </cell>
          <cell r="K96">
            <v>2565157632</v>
          </cell>
        </row>
        <row r="113">
          <cell r="I113">
            <v>100703783597</v>
          </cell>
          <cell r="K113">
            <v>97532229880.72</v>
          </cell>
        </row>
        <row r="114">
          <cell r="I114">
            <v>53959850000</v>
          </cell>
        </row>
        <row r="120">
          <cell r="I120">
            <v>7533127601</v>
          </cell>
        </row>
        <row r="121">
          <cell r="I121">
            <v>4038163561</v>
          </cell>
        </row>
        <row r="127">
          <cell r="I127">
            <v>0</v>
          </cell>
          <cell r="K127">
            <v>0</v>
          </cell>
        </row>
      </sheetData>
      <sheetData sheetId="7">
        <row r="9">
          <cell r="H9">
            <v>69712930664</v>
          </cell>
          <cell r="J9">
            <v>88016662828</v>
          </cell>
        </row>
        <row r="10">
          <cell r="J10">
            <v>386736458</v>
          </cell>
        </row>
        <row r="11">
          <cell r="H11">
            <v>69712930664</v>
          </cell>
          <cell r="J11">
            <v>87629926370</v>
          </cell>
        </row>
        <row r="12">
          <cell r="H12">
            <v>47801083890</v>
          </cell>
          <cell r="J12">
            <v>59882593414</v>
          </cell>
        </row>
        <row r="15">
          <cell r="H15">
            <v>47414032</v>
          </cell>
          <cell r="J15">
            <v>256340628</v>
          </cell>
        </row>
        <row r="16">
          <cell r="H16">
            <v>1547577102</v>
          </cell>
          <cell r="J16">
            <v>1828449834</v>
          </cell>
        </row>
        <row r="17">
          <cell r="H17">
            <v>1541499027</v>
          </cell>
        </row>
        <row r="22">
          <cell r="H22">
            <v>22760000</v>
          </cell>
          <cell r="J22">
            <v>38358181</v>
          </cell>
        </row>
        <row r="23">
          <cell r="H23">
            <v>257980</v>
          </cell>
          <cell r="J23">
            <v>39914658</v>
          </cell>
        </row>
        <row r="27">
          <cell r="H27">
            <v>225571958</v>
          </cell>
        </row>
      </sheetData>
      <sheetData sheetId="9">
        <row r="3">
          <cell r="A3" t="str">
            <v>THUYẾT MINH BÁO CÁO TÀI CHÍNH</v>
          </cell>
        </row>
      </sheetData>
      <sheetData sheetId="12">
        <row r="12">
          <cell r="E12">
            <v>2858455389</v>
          </cell>
        </row>
        <row r="14">
          <cell r="E14">
            <v>8725960000</v>
          </cell>
        </row>
        <row r="21">
          <cell r="E21">
            <v>40504850099</v>
          </cell>
        </row>
        <row r="26">
          <cell r="E26">
            <v>54528344096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
      <sheetName val="CDKT "/>
      <sheetName val="KQKD 1"/>
      <sheetName val="LCTTTT"/>
      <sheetName val="TM"/>
      <sheetName val="taisanhuuhinh"/>
      <sheetName val="Von"/>
      <sheetName val="cctc"/>
      <sheetName val="Sheet1"/>
    </sheetNames>
    <sheetDataSet>
      <sheetData sheetId="6">
        <row r="51">
          <cell r="I51">
            <v>3822719485</v>
          </cell>
          <cell r="K51">
            <v>3728128118</v>
          </cell>
        </row>
        <row r="52">
          <cell r="I52">
            <v>7265609401</v>
          </cell>
        </row>
        <row r="53">
          <cell r="I53">
            <v>-3442889916</v>
          </cell>
        </row>
        <row r="68">
          <cell r="I68">
            <v>-21970353842</v>
          </cell>
          <cell r="K68">
            <v>-18550119104.052334</v>
          </cell>
        </row>
        <row r="69">
          <cell r="I69">
            <v>256733278</v>
          </cell>
        </row>
        <row r="70">
          <cell r="I70">
            <v>256733278</v>
          </cell>
          <cell r="K7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1"/>
  <sheetViews>
    <sheetView zoomScalePageLayoutView="0" workbookViewId="0" topLeftCell="A1">
      <selection activeCell="I5" sqref="I5"/>
    </sheetView>
  </sheetViews>
  <sheetFormatPr defaultColWidth="9.00390625" defaultRowHeight="12.75"/>
  <cols>
    <col min="1" max="1" width="9.125" style="5" customWidth="1"/>
    <col min="2" max="2" width="9.375" style="5" customWidth="1"/>
    <col min="3" max="3" width="9.125" style="5" customWidth="1"/>
    <col min="4" max="4" width="11.00390625" style="5" customWidth="1"/>
    <col min="5" max="5" width="9.125" style="5" customWidth="1"/>
    <col min="6" max="6" width="3.00390625" style="5" customWidth="1"/>
    <col min="7" max="7" width="9.125" style="5" customWidth="1"/>
    <col min="8" max="8" width="11.875" style="5" customWidth="1"/>
    <col min="9" max="9" width="5.625" style="5" customWidth="1"/>
    <col min="10" max="16384" width="9.125" style="5" customWidth="1"/>
  </cols>
  <sheetData>
    <row r="1" ht="36">
      <c r="A1" s="14" t="s">
        <v>69</v>
      </c>
    </row>
    <row r="2" ht="36">
      <c r="A2" s="13" t="s">
        <v>12</v>
      </c>
    </row>
    <row r="3" ht="36">
      <c r="A3" s="14" t="s">
        <v>84</v>
      </c>
    </row>
    <row r="7" spans="1:10" ht="30" customHeight="1">
      <c r="A7" s="4"/>
      <c r="B7" s="4"/>
      <c r="C7" s="4"/>
      <c r="D7" s="4"/>
      <c r="E7" s="4"/>
      <c r="F7" s="4"/>
      <c r="G7" s="4"/>
      <c r="H7" s="4"/>
      <c r="I7" s="4"/>
      <c r="J7" s="4"/>
    </row>
    <row r="8" spans="1:10" s="7" customFormat="1" ht="32.25" customHeight="1">
      <c r="A8" s="6"/>
      <c r="B8" s="814" t="s">
        <v>83</v>
      </c>
      <c r="C8" s="814"/>
      <c r="D8" s="814"/>
      <c r="E8" s="814"/>
      <c r="F8" s="814"/>
      <c r="G8" s="814"/>
      <c r="H8" s="814"/>
      <c r="I8" s="814"/>
      <c r="J8" s="814"/>
    </row>
    <row r="9" spans="1:10" s="10" customFormat="1" ht="31.5" customHeight="1">
      <c r="A9" s="8"/>
      <c r="B9" s="8"/>
      <c r="C9" s="815" t="s">
        <v>1209</v>
      </c>
      <c r="D9" s="815"/>
      <c r="E9" s="815"/>
      <c r="F9" s="815"/>
      <c r="G9" s="815"/>
      <c r="H9" s="815"/>
      <c r="I9" s="815"/>
      <c r="J9" s="9"/>
    </row>
    <row r="10" spans="1:10" s="12" customFormat="1" ht="37.5" customHeight="1">
      <c r="A10" s="11"/>
      <c r="B10" s="813" t="s">
        <v>68</v>
      </c>
      <c r="C10" s="813"/>
      <c r="D10" s="813"/>
      <c r="E10" s="813"/>
      <c r="F10" s="813"/>
      <c r="G10" s="813"/>
      <c r="H10" s="813"/>
      <c r="I10" s="813"/>
      <c r="J10" s="813"/>
    </row>
    <row r="11" spans="1:10" s="12" customFormat="1" ht="24.75" customHeight="1">
      <c r="A11" s="11"/>
      <c r="B11" s="813" t="s">
        <v>67</v>
      </c>
      <c r="C11" s="813"/>
      <c r="D11" s="813"/>
      <c r="E11" s="813"/>
      <c r="F11" s="813"/>
      <c r="G11" s="813"/>
      <c r="H11" s="813"/>
      <c r="I11" s="813"/>
      <c r="J11" s="813"/>
    </row>
  </sheetData>
  <sheetProtection/>
  <mergeCells count="4">
    <mergeCell ref="B11:J11"/>
    <mergeCell ref="B8:J8"/>
    <mergeCell ref="C9:I9"/>
    <mergeCell ref="B10:J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F10" sqref="F10"/>
    </sheetView>
  </sheetViews>
  <sheetFormatPr defaultColWidth="9.00390625" defaultRowHeight="12.75"/>
  <cols>
    <col min="1" max="1" width="5.125" style="617" customWidth="1"/>
    <col min="2" max="3" width="9.125" style="617" customWidth="1"/>
    <col min="4" max="4" width="13.75390625" style="617" customWidth="1"/>
    <col min="5" max="5" width="36.125" style="617" customWidth="1"/>
    <col min="6" max="6" width="17.625" style="618" customWidth="1"/>
    <col min="7" max="16384" width="9.125" style="617" customWidth="1"/>
  </cols>
  <sheetData>
    <row r="1" ht="30" customHeight="1">
      <c r="A1" s="616"/>
    </row>
    <row r="2" spans="1:6" ht="25.5">
      <c r="A2" s="816" t="s">
        <v>1228</v>
      </c>
      <c r="B2" s="816"/>
      <c r="C2" s="816"/>
      <c r="D2" s="816"/>
      <c r="E2" s="816"/>
      <c r="F2" s="816"/>
    </row>
    <row r="3" spans="1:6" ht="12.75">
      <c r="A3" s="817" t="s">
        <v>1229</v>
      </c>
      <c r="B3" s="817"/>
      <c r="C3" s="817"/>
      <c r="D3" s="817"/>
      <c r="E3" s="817"/>
      <c r="F3" s="817"/>
    </row>
    <row r="4" spans="1:6" ht="14.25" customHeight="1" thickBot="1">
      <c r="A4" s="619" t="s">
        <v>460</v>
      </c>
      <c r="B4" s="620"/>
      <c r="C4" s="620"/>
      <c r="D4" s="620"/>
      <c r="E4" s="620"/>
      <c r="F4" s="621"/>
    </row>
    <row r="5" s="622" customFormat="1" ht="39.75" customHeight="1" thickTop="1">
      <c r="F5" s="623" t="s">
        <v>1230</v>
      </c>
    </row>
    <row r="6" spans="1:6" s="622" customFormat="1" ht="39.75" customHeight="1">
      <c r="A6" s="624" t="s">
        <v>105</v>
      </c>
      <c r="B6" s="625" t="s">
        <v>1231</v>
      </c>
      <c r="C6" s="625"/>
      <c r="D6" s="625"/>
      <c r="E6" s="625"/>
      <c r="F6" s="626" t="s">
        <v>1240</v>
      </c>
    </row>
    <row r="7" spans="1:6" s="622" customFormat="1" ht="39.75" customHeight="1">
      <c r="A7" s="624" t="s">
        <v>116</v>
      </c>
      <c r="B7" s="625" t="s">
        <v>923</v>
      </c>
      <c r="C7" s="625"/>
      <c r="D7" s="625"/>
      <c r="E7" s="625"/>
      <c r="F7" s="627" t="s">
        <v>913</v>
      </c>
    </row>
    <row r="8" spans="1:6" s="622" customFormat="1" ht="39.75" customHeight="1">
      <c r="A8" s="624" t="s">
        <v>120</v>
      </c>
      <c r="B8" s="625" t="s">
        <v>54</v>
      </c>
      <c r="C8" s="625"/>
      <c r="D8" s="625"/>
      <c r="E8" s="625"/>
      <c r="F8" s="626" t="s">
        <v>1241</v>
      </c>
    </row>
    <row r="9" spans="1:6" s="622" customFormat="1" ht="39.75" customHeight="1">
      <c r="A9" s="624" t="s">
        <v>126</v>
      </c>
      <c r="B9" s="625" t="s">
        <v>25</v>
      </c>
      <c r="C9" s="625"/>
      <c r="D9" s="625"/>
      <c r="E9" s="625"/>
      <c r="F9" s="628" t="s">
        <v>1247</v>
      </c>
    </row>
    <row r="10" spans="1:6" ht="39.75" customHeight="1" thickBot="1">
      <c r="A10" s="629"/>
      <c r="B10" s="620"/>
      <c r="C10" s="620"/>
      <c r="D10" s="620"/>
      <c r="E10" s="620"/>
      <c r="F10" s="621"/>
    </row>
  </sheetData>
  <sheetProtection/>
  <mergeCells count="2">
    <mergeCell ref="A2:F2"/>
    <mergeCell ref="A3:F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L190"/>
  <sheetViews>
    <sheetView zoomScalePageLayoutView="0" workbookViewId="0" topLeftCell="A110">
      <selection activeCell="K8" sqref="K8:K131"/>
    </sheetView>
  </sheetViews>
  <sheetFormatPr defaultColWidth="9.00390625" defaultRowHeight="12.75"/>
  <cols>
    <col min="1" max="1" width="3.875" style="424" customWidth="1"/>
    <col min="2" max="2" width="2.75390625" style="425" customWidth="1"/>
    <col min="3" max="3" width="40.625" style="17" customWidth="1"/>
    <col min="4" max="4" width="0.74609375" style="17" customWidth="1"/>
    <col min="5" max="5" width="6.75390625" style="18" customWidth="1"/>
    <col min="6" max="6" width="0.74609375" style="17" customWidth="1"/>
    <col min="7" max="7" width="7.25390625" style="19" customWidth="1"/>
    <col min="8" max="8" width="0.74609375" style="17" customWidth="1"/>
    <col min="9" max="9" width="17.125" style="20" customWidth="1"/>
    <col min="10" max="10" width="1.12109375" style="21" customWidth="1"/>
    <col min="11" max="11" width="19.25390625" style="20" customWidth="1"/>
    <col min="12" max="12" width="19.00390625" style="24" hidden="1" customWidth="1"/>
    <col min="13" max="13" width="12.625" style="314" hidden="1" customWidth="1"/>
    <col min="14" max="14" width="9.125" style="24" hidden="1" customWidth="1"/>
    <col min="15" max="15" width="14.25390625" style="24" customWidth="1"/>
    <col min="16" max="19" width="9.125" style="24" customWidth="1"/>
    <col min="20" max="246" width="9.125" style="17" customWidth="1"/>
    <col min="247" max="16384" width="9.125" style="24" customWidth="1"/>
  </cols>
  <sheetData>
    <row r="1" spans="1:11" ht="19.5" customHeight="1">
      <c r="A1" s="15" t="str">
        <f>'[2]TTC'!D6</f>
        <v>CÔNG TY CỔ PHẦN CHẾ TẠO MÁY DZĨ AN VIỆT NAM</v>
      </c>
      <c r="B1" s="16"/>
      <c r="K1" s="22" t="s">
        <v>959</v>
      </c>
    </row>
    <row r="2" spans="1:11" ht="9.75" customHeight="1">
      <c r="A2" s="15"/>
      <c r="B2" s="16"/>
      <c r="K2" s="22"/>
    </row>
    <row r="3" spans="1:11" ht="24.75" customHeight="1">
      <c r="A3" s="382" t="s">
        <v>960</v>
      </c>
      <c r="B3" s="383"/>
      <c r="E3" s="331"/>
      <c r="G3" s="384"/>
      <c r="I3" s="27"/>
      <c r="J3" s="27"/>
      <c r="K3" s="27"/>
    </row>
    <row r="4" spans="1:11" ht="19.5" customHeight="1">
      <c r="A4" s="385" t="s">
        <v>1220</v>
      </c>
      <c r="B4" s="386"/>
      <c r="C4" s="387"/>
      <c r="D4" s="387"/>
      <c r="E4" s="331"/>
      <c r="F4" s="387"/>
      <c r="G4" s="384"/>
      <c r="H4" s="387"/>
      <c r="I4" s="34"/>
      <c r="J4" s="388"/>
      <c r="K4" s="389" t="s">
        <v>101</v>
      </c>
    </row>
    <row r="5" spans="1:11" ht="3.75" customHeight="1">
      <c r="A5" s="390"/>
      <c r="B5" s="391"/>
      <c r="C5" s="392"/>
      <c r="D5" s="392"/>
      <c r="E5" s="393"/>
      <c r="F5" s="392"/>
      <c r="G5" s="394"/>
      <c r="H5" s="392"/>
      <c r="I5" s="395"/>
      <c r="J5" s="396"/>
      <c r="K5" s="30"/>
    </row>
    <row r="6" spans="1:11" ht="19.5" customHeight="1" thickBot="1">
      <c r="A6" s="397"/>
      <c r="B6" s="398"/>
      <c r="C6" s="387"/>
      <c r="D6" s="387"/>
      <c r="E6" s="331"/>
      <c r="F6" s="387"/>
      <c r="G6" s="384"/>
      <c r="H6" s="387"/>
      <c r="I6" s="160"/>
      <c r="J6" s="388"/>
      <c r="K6" s="165"/>
    </row>
    <row r="7" spans="1:11" ht="34.5" customHeight="1" thickTop="1">
      <c r="A7" s="648"/>
      <c r="B7" s="649"/>
      <c r="C7" s="650" t="s">
        <v>64</v>
      </c>
      <c r="D7" s="738"/>
      <c r="E7" s="733" t="s">
        <v>57</v>
      </c>
      <c r="F7" s="651"/>
      <c r="G7" s="652" t="s">
        <v>58</v>
      </c>
      <c r="H7" s="722"/>
      <c r="I7" s="653" t="s">
        <v>1221</v>
      </c>
      <c r="J7" s="727"/>
      <c r="K7" s="654" t="s">
        <v>1143</v>
      </c>
    </row>
    <row r="8" spans="1:246" s="40" customFormat="1" ht="30" customHeight="1">
      <c r="A8" s="632" t="s">
        <v>961</v>
      </c>
      <c r="B8" s="192" t="s">
        <v>962</v>
      </c>
      <c r="C8" s="192"/>
      <c r="D8" s="723"/>
      <c r="E8" s="734">
        <v>100</v>
      </c>
      <c r="F8" s="192"/>
      <c r="G8" s="402"/>
      <c r="H8" s="723"/>
      <c r="I8" s="165">
        <f>I10+I13+I16+I23+I26</f>
        <v>110560533917</v>
      </c>
      <c r="J8" s="728"/>
      <c r="K8" s="633">
        <f>K10+K13+K16+K23+K26</f>
        <v>153417875151</v>
      </c>
      <c r="L8" s="259">
        <f>I8-K8</f>
        <v>-42857341234</v>
      </c>
      <c r="M8" s="314">
        <f>L8/K8</f>
        <v>-0.2793503768176824</v>
      </c>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row>
    <row r="9" spans="1:246" s="40" customFormat="1" ht="15" customHeight="1">
      <c r="A9" s="632"/>
      <c r="B9" s="404"/>
      <c r="C9" s="192" t="s">
        <v>963</v>
      </c>
      <c r="D9" s="723"/>
      <c r="E9" s="734"/>
      <c r="F9" s="192"/>
      <c r="G9" s="402"/>
      <c r="H9" s="723"/>
      <c r="I9" s="165"/>
      <c r="J9" s="728"/>
      <c r="K9" s="633"/>
      <c r="L9" s="259"/>
      <c r="M9" s="314"/>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c r="HJ9" s="263"/>
      <c r="HK9" s="263"/>
      <c r="HL9" s="263"/>
      <c r="HM9" s="263"/>
      <c r="HN9" s="263"/>
      <c r="HO9" s="263"/>
      <c r="HP9" s="263"/>
      <c r="HQ9" s="263"/>
      <c r="HR9" s="263"/>
      <c r="HS9" s="263"/>
      <c r="HT9" s="263"/>
      <c r="HU9" s="263"/>
      <c r="HV9" s="263"/>
      <c r="HW9" s="263"/>
      <c r="HX9" s="263"/>
      <c r="HY9" s="263"/>
      <c r="HZ9" s="263"/>
      <c r="IA9" s="263"/>
      <c r="IB9" s="263"/>
      <c r="IC9" s="263"/>
      <c r="ID9" s="263"/>
      <c r="IE9" s="263"/>
      <c r="IF9" s="263"/>
      <c r="IG9" s="263"/>
      <c r="IH9" s="263"/>
      <c r="II9" s="263"/>
      <c r="IJ9" s="263"/>
      <c r="IK9" s="263"/>
      <c r="IL9" s="263"/>
    </row>
    <row r="10" spans="1:246" s="40" customFormat="1" ht="30" customHeight="1">
      <c r="A10" s="632" t="s">
        <v>103</v>
      </c>
      <c r="B10" s="192" t="s">
        <v>964</v>
      </c>
      <c r="C10" s="192"/>
      <c r="D10" s="723"/>
      <c r="E10" s="734">
        <v>110</v>
      </c>
      <c r="F10" s="192"/>
      <c r="G10" s="402" t="s">
        <v>889</v>
      </c>
      <c r="H10" s="723"/>
      <c r="I10" s="165">
        <f>SUM(I11:I12)</f>
        <v>2652117767</v>
      </c>
      <c r="J10" s="728"/>
      <c r="K10" s="633">
        <f>SUM(K11:K12)</f>
        <v>25758643055</v>
      </c>
      <c r="L10" s="259">
        <f>I10-K10</f>
        <v>-23106525288</v>
      </c>
      <c r="M10" s="314">
        <f aca="true" t="shared" si="0" ref="M10:M70">L10/K10</f>
        <v>-0.8970396941586876</v>
      </c>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c r="HG10" s="263"/>
      <c r="HH10" s="263"/>
      <c r="HI10" s="263"/>
      <c r="HJ10" s="263"/>
      <c r="HK10" s="263"/>
      <c r="HL10" s="263"/>
      <c r="HM10" s="263"/>
      <c r="HN10" s="263"/>
      <c r="HO10" s="263"/>
      <c r="HP10" s="263"/>
      <c r="HQ10" s="263"/>
      <c r="HR10" s="263"/>
      <c r="HS10" s="263"/>
      <c r="HT10" s="263"/>
      <c r="HU10" s="263"/>
      <c r="HV10" s="263"/>
      <c r="HW10" s="263"/>
      <c r="HX10" s="263"/>
      <c r="HY10" s="263"/>
      <c r="HZ10" s="263"/>
      <c r="IA10" s="263"/>
      <c r="IB10" s="263"/>
      <c r="IC10" s="263"/>
      <c r="ID10" s="263"/>
      <c r="IE10" s="263"/>
      <c r="IF10" s="263"/>
      <c r="IG10" s="263"/>
      <c r="IH10" s="263"/>
      <c r="II10" s="263"/>
      <c r="IJ10" s="263"/>
      <c r="IK10" s="263"/>
      <c r="IL10" s="263"/>
    </row>
    <row r="11" spans="1:246" s="40" customFormat="1" ht="15.75" customHeight="1">
      <c r="A11" s="634"/>
      <c r="B11" s="341" t="s">
        <v>925</v>
      </c>
      <c r="C11" s="204" t="s">
        <v>965</v>
      </c>
      <c r="D11" s="724"/>
      <c r="E11" s="735">
        <v>111</v>
      </c>
      <c r="F11" s="204"/>
      <c r="G11" s="405"/>
      <c r="H11" s="724"/>
      <c r="I11" s="635">
        <v>2652117767</v>
      </c>
      <c r="J11" s="729"/>
      <c r="K11" s="636">
        <v>19192385331</v>
      </c>
      <c r="L11" s="259">
        <f>I11-K11</f>
        <v>-16540267564</v>
      </c>
      <c r="M11" s="314">
        <f t="shared" si="0"/>
        <v>-0.861814062126179</v>
      </c>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c r="HG11" s="263"/>
      <c r="HH11" s="263"/>
      <c r="HI11" s="263"/>
      <c r="HJ11" s="263"/>
      <c r="HK11" s="263"/>
      <c r="HL11" s="263"/>
      <c r="HM11" s="263"/>
      <c r="HN11" s="263"/>
      <c r="HO11" s="263"/>
      <c r="HP11" s="263"/>
      <c r="HQ11" s="263"/>
      <c r="HR11" s="263"/>
      <c r="HS11" s="263"/>
      <c r="HT11" s="263"/>
      <c r="HU11" s="263"/>
      <c r="HV11" s="263"/>
      <c r="HW11" s="263"/>
      <c r="HX11" s="263"/>
      <c r="HY11" s="263"/>
      <c r="HZ11" s="263"/>
      <c r="IA11" s="263"/>
      <c r="IB11" s="263"/>
      <c r="IC11" s="263"/>
      <c r="ID11" s="263"/>
      <c r="IE11" s="263"/>
      <c r="IF11" s="263"/>
      <c r="IG11" s="263"/>
      <c r="IH11" s="263"/>
      <c r="II11" s="263"/>
      <c r="IJ11" s="263"/>
      <c r="IK11" s="263"/>
      <c r="IL11" s="263"/>
    </row>
    <row r="12" spans="1:246" s="40" customFormat="1" ht="15.75" customHeight="1">
      <c r="A12" s="634"/>
      <c r="B12" s="341" t="s">
        <v>928</v>
      </c>
      <c r="C12" s="204" t="s">
        <v>966</v>
      </c>
      <c r="D12" s="724"/>
      <c r="E12" s="735">
        <v>112</v>
      </c>
      <c r="F12" s="204"/>
      <c r="G12" s="405"/>
      <c r="H12" s="724"/>
      <c r="I12" s="20">
        <v>0</v>
      </c>
      <c r="J12" s="730"/>
      <c r="K12" s="636">
        <v>6566257724</v>
      </c>
      <c r="L12" s="259"/>
      <c r="M12" s="314"/>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63"/>
      <c r="EX12" s="263"/>
      <c r="EY12" s="263"/>
      <c r="EZ12" s="263"/>
      <c r="FA12" s="263"/>
      <c r="FB12" s="263"/>
      <c r="FC12" s="263"/>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63"/>
      <c r="GC12" s="263"/>
      <c r="GD12" s="263"/>
      <c r="GE12" s="263"/>
      <c r="GF12" s="263"/>
      <c r="GG12" s="263"/>
      <c r="GH12" s="263"/>
      <c r="GI12" s="263"/>
      <c r="GJ12" s="263"/>
      <c r="GK12" s="263"/>
      <c r="GL12" s="263"/>
      <c r="GM12" s="263"/>
      <c r="GN12" s="263"/>
      <c r="GO12" s="263"/>
      <c r="GP12" s="263"/>
      <c r="GQ12" s="263"/>
      <c r="GR12" s="263"/>
      <c r="GS12" s="263"/>
      <c r="GT12" s="263"/>
      <c r="GU12" s="263"/>
      <c r="GV12" s="263"/>
      <c r="GW12" s="263"/>
      <c r="GX12" s="263"/>
      <c r="GY12" s="263"/>
      <c r="GZ12" s="263"/>
      <c r="HA12" s="263"/>
      <c r="HB12" s="263"/>
      <c r="HC12" s="263"/>
      <c r="HD12" s="263"/>
      <c r="HE12" s="263"/>
      <c r="HF12" s="263"/>
      <c r="HG12" s="263"/>
      <c r="HH12" s="263"/>
      <c r="HI12" s="263"/>
      <c r="HJ12" s="263"/>
      <c r="HK12" s="263"/>
      <c r="HL12" s="263"/>
      <c r="HM12" s="263"/>
      <c r="HN12" s="263"/>
      <c r="HO12" s="263"/>
      <c r="HP12" s="263"/>
      <c r="HQ12" s="263"/>
      <c r="HR12" s="263"/>
      <c r="HS12" s="263"/>
      <c r="HT12" s="263"/>
      <c r="HU12" s="263"/>
      <c r="HV12" s="263"/>
      <c r="HW12" s="263"/>
      <c r="HX12" s="263"/>
      <c r="HY12" s="263"/>
      <c r="HZ12" s="263"/>
      <c r="IA12" s="263"/>
      <c r="IB12" s="263"/>
      <c r="IC12" s="263"/>
      <c r="ID12" s="263"/>
      <c r="IE12" s="263"/>
      <c r="IF12" s="263"/>
      <c r="IG12" s="263"/>
      <c r="IH12" s="263"/>
      <c r="II12" s="263"/>
      <c r="IJ12" s="263"/>
      <c r="IK12" s="263"/>
      <c r="IL12" s="263"/>
    </row>
    <row r="13" spans="1:246" s="40" customFormat="1" ht="30" customHeight="1">
      <c r="A13" s="632" t="s">
        <v>132</v>
      </c>
      <c r="B13" s="192" t="s">
        <v>967</v>
      </c>
      <c r="C13" s="192"/>
      <c r="D13" s="723"/>
      <c r="E13" s="734">
        <v>120</v>
      </c>
      <c r="F13" s="192"/>
      <c r="G13" s="402" t="s">
        <v>890</v>
      </c>
      <c r="H13" s="723"/>
      <c r="I13" s="165">
        <f>SUM(I14:I15)</f>
        <v>4034918211</v>
      </c>
      <c r="J13" s="728"/>
      <c r="K13" s="633">
        <f>SUM(K14:K15)</f>
        <v>6014142088</v>
      </c>
      <c r="L13" s="259">
        <f>I13-K13</f>
        <v>-1979223877</v>
      </c>
      <c r="M13" s="314">
        <f t="shared" si="0"/>
        <v>-0.32909496450859377</v>
      </c>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3"/>
      <c r="EM13" s="263"/>
      <c r="EN13" s="263"/>
      <c r="EO13" s="263"/>
      <c r="EP13" s="263"/>
      <c r="EQ13" s="263"/>
      <c r="ER13" s="263"/>
      <c r="ES13" s="263"/>
      <c r="ET13" s="263"/>
      <c r="EU13" s="263"/>
      <c r="EV13" s="263"/>
      <c r="EW13" s="263"/>
      <c r="EX13" s="263"/>
      <c r="EY13" s="263"/>
      <c r="EZ13" s="263"/>
      <c r="FA13" s="263"/>
      <c r="FB13" s="263"/>
      <c r="FC13" s="263"/>
      <c r="FD13" s="263"/>
      <c r="FE13" s="263"/>
      <c r="FF13" s="263"/>
      <c r="FG13" s="263"/>
      <c r="FH13" s="263"/>
      <c r="FI13" s="263"/>
      <c r="FJ13" s="263"/>
      <c r="FK13" s="263"/>
      <c r="FL13" s="263"/>
      <c r="FM13" s="263"/>
      <c r="FN13" s="263"/>
      <c r="FO13" s="263"/>
      <c r="FP13" s="263"/>
      <c r="FQ13" s="263"/>
      <c r="FR13" s="263"/>
      <c r="FS13" s="263"/>
      <c r="FT13" s="263"/>
      <c r="FU13" s="263"/>
      <c r="FV13" s="263"/>
      <c r="FW13" s="263"/>
      <c r="FX13" s="263"/>
      <c r="FY13" s="263"/>
      <c r="FZ13" s="263"/>
      <c r="GA13" s="263"/>
      <c r="GB13" s="263"/>
      <c r="GC13" s="263"/>
      <c r="GD13" s="263"/>
      <c r="GE13" s="263"/>
      <c r="GF13" s="263"/>
      <c r="GG13" s="263"/>
      <c r="GH13" s="263"/>
      <c r="GI13" s="263"/>
      <c r="GJ13" s="263"/>
      <c r="GK13" s="263"/>
      <c r="GL13" s="263"/>
      <c r="GM13" s="263"/>
      <c r="GN13" s="263"/>
      <c r="GO13" s="263"/>
      <c r="GP13" s="263"/>
      <c r="GQ13" s="263"/>
      <c r="GR13" s="263"/>
      <c r="GS13" s="263"/>
      <c r="GT13" s="263"/>
      <c r="GU13" s="263"/>
      <c r="GV13" s="263"/>
      <c r="GW13" s="263"/>
      <c r="GX13" s="263"/>
      <c r="GY13" s="263"/>
      <c r="GZ13" s="263"/>
      <c r="HA13" s="263"/>
      <c r="HB13" s="263"/>
      <c r="HC13" s="263"/>
      <c r="HD13" s="263"/>
      <c r="HE13" s="263"/>
      <c r="HF13" s="263"/>
      <c r="HG13" s="263"/>
      <c r="HH13" s="263"/>
      <c r="HI13" s="263"/>
      <c r="HJ13" s="263"/>
      <c r="HK13" s="263"/>
      <c r="HL13" s="263"/>
      <c r="HM13" s="263"/>
      <c r="HN13" s="263"/>
      <c r="HO13" s="263"/>
      <c r="HP13" s="263"/>
      <c r="HQ13" s="263"/>
      <c r="HR13" s="263"/>
      <c r="HS13" s="263"/>
      <c r="HT13" s="263"/>
      <c r="HU13" s="263"/>
      <c r="HV13" s="263"/>
      <c r="HW13" s="263"/>
      <c r="HX13" s="263"/>
      <c r="HY13" s="263"/>
      <c r="HZ13" s="263"/>
      <c r="IA13" s="263"/>
      <c r="IB13" s="263"/>
      <c r="IC13" s="263"/>
      <c r="ID13" s="263"/>
      <c r="IE13" s="263"/>
      <c r="IF13" s="263"/>
      <c r="IG13" s="263"/>
      <c r="IH13" s="263"/>
      <c r="II13" s="263"/>
      <c r="IJ13" s="263"/>
      <c r="IK13" s="263"/>
      <c r="IL13" s="263"/>
    </row>
    <row r="14" spans="1:246" s="40" customFormat="1" ht="15.75" customHeight="1">
      <c r="A14" s="634"/>
      <c r="B14" s="341" t="s">
        <v>925</v>
      </c>
      <c r="C14" s="204" t="s">
        <v>968</v>
      </c>
      <c r="D14" s="724"/>
      <c r="E14" s="735">
        <v>121</v>
      </c>
      <c r="F14" s="204"/>
      <c r="G14" s="405"/>
      <c r="H14" s="724"/>
      <c r="I14" s="635">
        <v>4034918211</v>
      </c>
      <c r="J14" s="729"/>
      <c r="K14" s="637">
        <v>6014142088</v>
      </c>
      <c r="L14" s="259">
        <f>I14-K14</f>
        <v>-1979223877</v>
      </c>
      <c r="M14" s="314">
        <f t="shared" si="0"/>
        <v>-0.32909496450859377</v>
      </c>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c r="DM14" s="263"/>
      <c r="DN14" s="263"/>
      <c r="DO14" s="263"/>
      <c r="DP14" s="263"/>
      <c r="DQ14" s="263"/>
      <c r="DR14" s="263"/>
      <c r="DS14" s="263"/>
      <c r="DT14" s="263"/>
      <c r="DU14" s="263"/>
      <c r="DV14" s="263"/>
      <c r="DW14" s="263"/>
      <c r="DX14" s="263"/>
      <c r="DY14" s="263"/>
      <c r="DZ14" s="263"/>
      <c r="EA14" s="263"/>
      <c r="EB14" s="263"/>
      <c r="EC14" s="263"/>
      <c r="ED14" s="263"/>
      <c r="EE14" s="263"/>
      <c r="EF14" s="263"/>
      <c r="EG14" s="263"/>
      <c r="EH14" s="263"/>
      <c r="EI14" s="263"/>
      <c r="EJ14" s="263"/>
      <c r="EK14" s="263"/>
      <c r="EL14" s="263"/>
      <c r="EM14" s="263"/>
      <c r="EN14" s="263"/>
      <c r="EO14" s="263"/>
      <c r="EP14" s="263"/>
      <c r="EQ14" s="263"/>
      <c r="ER14" s="263"/>
      <c r="ES14" s="263"/>
      <c r="ET14" s="263"/>
      <c r="EU14" s="263"/>
      <c r="EV14" s="263"/>
      <c r="EW14" s="263"/>
      <c r="EX14" s="263"/>
      <c r="EY14" s="263"/>
      <c r="EZ14" s="263"/>
      <c r="FA14" s="263"/>
      <c r="FB14" s="263"/>
      <c r="FC14" s="263"/>
      <c r="FD14" s="263"/>
      <c r="FE14" s="263"/>
      <c r="FF14" s="263"/>
      <c r="FG14" s="263"/>
      <c r="FH14" s="263"/>
      <c r="FI14" s="263"/>
      <c r="FJ14" s="263"/>
      <c r="FK14" s="263"/>
      <c r="FL14" s="263"/>
      <c r="FM14" s="263"/>
      <c r="FN14" s="263"/>
      <c r="FO14" s="263"/>
      <c r="FP14" s="263"/>
      <c r="FQ14" s="263"/>
      <c r="FR14" s="263"/>
      <c r="FS14" s="263"/>
      <c r="FT14" s="263"/>
      <c r="FU14" s="263"/>
      <c r="FV14" s="263"/>
      <c r="FW14" s="263"/>
      <c r="FX14" s="263"/>
      <c r="FY14" s="263"/>
      <c r="FZ14" s="263"/>
      <c r="GA14" s="263"/>
      <c r="GB14" s="263"/>
      <c r="GC14" s="263"/>
      <c r="GD14" s="263"/>
      <c r="GE14" s="263"/>
      <c r="GF14" s="263"/>
      <c r="GG14" s="263"/>
      <c r="GH14" s="263"/>
      <c r="GI14" s="263"/>
      <c r="GJ14" s="263"/>
      <c r="GK14" s="263"/>
      <c r="GL14" s="263"/>
      <c r="GM14" s="263"/>
      <c r="GN14" s="263"/>
      <c r="GO14" s="263"/>
      <c r="GP14" s="263"/>
      <c r="GQ14" s="263"/>
      <c r="GR14" s="263"/>
      <c r="GS14" s="263"/>
      <c r="GT14" s="263"/>
      <c r="GU14" s="263"/>
      <c r="GV14" s="263"/>
      <c r="GW14" s="263"/>
      <c r="GX14" s="263"/>
      <c r="GY14" s="263"/>
      <c r="GZ14" s="263"/>
      <c r="HA14" s="263"/>
      <c r="HB14" s="263"/>
      <c r="HC14" s="263"/>
      <c r="HD14" s="263"/>
      <c r="HE14" s="263"/>
      <c r="HF14" s="263"/>
      <c r="HG14" s="263"/>
      <c r="HH14" s="263"/>
      <c r="HI14" s="263"/>
      <c r="HJ14" s="263"/>
      <c r="HK14" s="263"/>
      <c r="HL14" s="263"/>
      <c r="HM14" s="263"/>
      <c r="HN14" s="263"/>
      <c r="HO14" s="263"/>
      <c r="HP14" s="263"/>
      <c r="HQ14" s="263"/>
      <c r="HR14" s="263"/>
      <c r="HS14" s="263"/>
      <c r="HT14" s="263"/>
      <c r="HU14" s="263"/>
      <c r="HV14" s="263"/>
      <c r="HW14" s="263"/>
      <c r="HX14" s="263"/>
      <c r="HY14" s="263"/>
      <c r="HZ14" s="263"/>
      <c r="IA14" s="263"/>
      <c r="IB14" s="263"/>
      <c r="IC14" s="263"/>
      <c r="ID14" s="263"/>
      <c r="IE14" s="263"/>
      <c r="IF14" s="263"/>
      <c r="IG14" s="263"/>
      <c r="IH14" s="263"/>
      <c r="II14" s="263"/>
      <c r="IJ14" s="263"/>
      <c r="IK14" s="263"/>
      <c r="IL14" s="263"/>
    </row>
    <row r="15" spans="1:246" s="40" customFormat="1" ht="15.75" customHeight="1" hidden="1">
      <c r="A15" s="634"/>
      <c r="B15" s="341" t="s">
        <v>928</v>
      </c>
      <c r="C15" s="204" t="s">
        <v>969</v>
      </c>
      <c r="D15" s="724"/>
      <c r="E15" s="735">
        <v>129</v>
      </c>
      <c r="F15" s="204"/>
      <c r="G15" s="405"/>
      <c r="H15" s="724"/>
      <c r="I15" s="20">
        <v>0</v>
      </c>
      <c r="J15" s="730"/>
      <c r="K15" s="636">
        <v>0</v>
      </c>
      <c r="L15" s="259"/>
      <c r="M15" s="314"/>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c r="EI15" s="263"/>
      <c r="EJ15" s="263"/>
      <c r="EK15" s="263"/>
      <c r="EL15" s="263"/>
      <c r="EM15" s="263"/>
      <c r="EN15" s="263"/>
      <c r="EO15" s="263"/>
      <c r="EP15" s="263"/>
      <c r="EQ15" s="263"/>
      <c r="ER15" s="263"/>
      <c r="ES15" s="263"/>
      <c r="ET15" s="263"/>
      <c r="EU15" s="263"/>
      <c r="EV15" s="263"/>
      <c r="EW15" s="263"/>
      <c r="EX15" s="263"/>
      <c r="EY15" s="263"/>
      <c r="EZ15" s="263"/>
      <c r="FA15" s="263"/>
      <c r="FB15" s="263"/>
      <c r="FC15" s="263"/>
      <c r="FD15" s="263"/>
      <c r="FE15" s="263"/>
      <c r="FF15" s="263"/>
      <c r="FG15" s="263"/>
      <c r="FH15" s="263"/>
      <c r="FI15" s="263"/>
      <c r="FJ15" s="263"/>
      <c r="FK15" s="263"/>
      <c r="FL15" s="263"/>
      <c r="FM15" s="263"/>
      <c r="FN15" s="263"/>
      <c r="FO15" s="263"/>
      <c r="FP15" s="263"/>
      <c r="FQ15" s="263"/>
      <c r="FR15" s="263"/>
      <c r="FS15" s="263"/>
      <c r="FT15" s="263"/>
      <c r="FU15" s="263"/>
      <c r="FV15" s="263"/>
      <c r="FW15" s="263"/>
      <c r="FX15" s="263"/>
      <c r="FY15" s="263"/>
      <c r="FZ15" s="263"/>
      <c r="GA15" s="263"/>
      <c r="GB15" s="263"/>
      <c r="GC15" s="263"/>
      <c r="GD15" s="263"/>
      <c r="GE15" s="263"/>
      <c r="GF15" s="263"/>
      <c r="GG15" s="263"/>
      <c r="GH15" s="263"/>
      <c r="GI15" s="263"/>
      <c r="GJ15" s="263"/>
      <c r="GK15" s="263"/>
      <c r="GL15" s="263"/>
      <c r="GM15" s="263"/>
      <c r="GN15" s="263"/>
      <c r="GO15" s="263"/>
      <c r="GP15" s="263"/>
      <c r="GQ15" s="263"/>
      <c r="GR15" s="263"/>
      <c r="GS15" s="263"/>
      <c r="GT15" s="263"/>
      <c r="GU15" s="263"/>
      <c r="GV15" s="263"/>
      <c r="GW15" s="263"/>
      <c r="GX15" s="263"/>
      <c r="GY15" s="263"/>
      <c r="GZ15" s="263"/>
      <c r="HA15" s="263"/>
      <c r="HB15" s="263"/>
      <c r="HC15" s="263"/>
      <c r="HD15" s="263"/>
      <c r="HE15" s="263"/>
      <c r="HF15" s="263"/>
      <c r="HG15" s="263"/>
      <c r="HH15" s="263"/>
      <c r="HI15" s="263"/>
      <c r="HJ15" s="263"/>
      <c r="HK15" s="263"/>
      <c r="HL15" s="263"/>
      <c r="HM15" s="263"/>
      <c r="HN15" s="263"/>
      <c r="HO15" s="263"/>
      <c r="HP15" s="263"/>
      <c r="HQ15" s="263"/>
      <c r="HR15" s="263"/>
      <c r="HS15" s="263"/>
      <c r="HT15" s="263"/>
      <c r="HU15" s="263"/>
      <c r="HV15" s="263"/>
      <c r="HW15" s="263"/>
      <c r="HX15" s="263"/>
      <c r="HY15" s="263"/>
      <c r="HZ15" s="263"/>
      <c r="IA15" s="263"/>
      <c r="IB15" s="263"/>
      <c r="IC15" s="263"/>
      <c r="ID15" s="263"/>
      <c r="IE15" s="263"/>
      <c r="IF15" s="263"/>
      <c r="IG15" s="263"/>
      <c r="IH15" s="263"/>
      <c r="II15" s="263"/>
      <c r="IJ15" s="263"/>
      <c r="IK15" s="263"/>
      <c r="IL15" s="263"/>
    </row>
    <row r="16" spans="1:246" s="40" customFormat="1" ht="30" customHeight="1">
      <c r="A16" s="632" t="s">
        <v>137</v>
      </c>
      <c r="B16" s="192" t="s">
        <v>970</v>
      </c>
      <c r="C16" s="192"/>
      <c r="D16" s="723"/>
      <c r="E16" s="734">
        <v>130</v>
      </c>
      <c r="F16" s="192"/>
      <c r="G16" s="402"/>
      <c r="H16" s="723"/>
      <c r="I16" s="165">
        <f>SUM(I17:I22)</f>
        <v>35839548768</v>
      </c>
      <c r="J16" s="728"/>
      <c r="K16" s="633">
        <f>SUM(K17:K22)</f>
        <v>38930456085</v>
      </c>
      <c r="L16" s="259">
        <f>I16-K16</f>
        <v>-3090907317</v>
      </c>
      <c r="M16" s="314">
        <f t="shared" si="0"/>
        <v>-0.07939561021970493</v>
      </c>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c r="FH16" s="263"/>
      <c r="FI16" s="263"/>
      <c r="FJ16" s="263"/>
      <c r="FK16" s="263"/>
      <c r="FL16" s="263"/>
      <c r="FM16" s="263"/>
      <c r="FN16" s="263"/>
      <c r="FO16" s="263"/>
      <c r="FP16" s="263"/>
      <c r="FQ16" s="263"/>
      <c r="FR16" s="263"/>
      <c r="FS16" s="263"/>
      <c r="FT16" s="263"/>
      <c r="FU16" s="263"/>
      <c r="FV16" s="263"/>
      <c r="FW16" s="263"/>
      <c r="FX16" s="263"/>
      <c r="FY16" s="263"/>
      <c r="FZ16" s="263"/>
      <c r="GA16" s="263"/>
      <c r="GB16" s="263"/>
      <c r="GC16" s="263"/>
      <c r="GD16" s="263"/>
      <c r="GE16" s="263"/>
      <c r="GF16" s="263"/>
      <c r="GG16" s="263"/>
      <c r="GH16" s="263"/>
      <c r="GI16" s="263"/>
      <c r="GJ16" s="263"/>
      <c r="GK16" s="263"/>
      <c r="GL16" s="263"/>
      <c r="GM16" s="263"/>
      <c r="GN16" s="263"/>
      <c r="GO16" s="263"/>
      <c r="GP16" s="263"/>
      <c r="GQ16" s="263"/>
      <c r="GR16" s="263"/>
      <c r="GS16" s="263"/>
      <c r="GT16" s="263"/>
      <c r="GU16" s="263"/>
      <c r="GV16" s="263"/>
      <c r="GW16" s="263"/>
      <c r="GX16" s="263"/>
      <c r="GY16" s="263"/>
      <c r="GZ16" s="263"/>
      <c r="HA16" s="263"/>
      <c r="HB16" s="263"/>
      <c r="HC16" s="263"/>
      <c r="HD16" s="263"/>
      <c r="HE16" s="263"/>
      <c r="HF16" s="263"/>
      <c r="HG16" s="263"/>
      <c r="HH16" s="263"/>
      <c r="HI16" s="263"/>
      <c r="HJ16" s="263"/>
      <c r="HK16" s="263"/>
      <c r="HL16" s="263"/>
      <c r="HM16" s="263"/>
      <c r="HN16" s="263"/>
      <c r="HO16" s="263"/>
      <c r="HP16" s="263"/>
      <c r="HQ16" s="263"/>
      <c r="HR16" s="263"/>
      <c r="HS16" s="263"/>
      <c r="HT16" s="263"/>
      <c r="HU16" s="263"/>
      <c r="HV16" s="263"/>
      <c r="HW16" s="263"/>
      <c r="HX16" s="263"/>
      <c r="HY16" s="263"/>
      <c r="HZ16" s="263"/>
      <c r="IA16" s="263"/>
      <c r="IB16" s="263"/>
      <c r="IC16" s="263"/>
      <c r="ID16" s="263"/>
      <c r="IE16" s="263"/>
      <c r="IF16" s="263"/>
      <c r="IG16" s="263"/>
      <c r="IH16" s="263"/>
      <c r="II16" s="263"/>
      <c r="IJ16" s="263"/>
      <c r="IK16" s="263"/>
      <c r="IL16" s="263"/>
    </row>
    <row r="17" spans="1:246" s="40" customFormat="1" ht="15.75" customHeight="1">
      <c r="A17" s="634"/>
      <c r="B17" s="341" t="s">
        <v>925</v>
      </c>
      <c r="C17" s="204" t="s">
        <v>971</v>
      </c>
      <c r="D17" s="724"/>
      <c r="E17" s="735">
        <v>131</v>
      </c>
      <c r="F17" s="204"/>
      <c r="G17" s="405"/>
      <c r="H17" s="724"/>
      <c r="I17" s="635">
        <v>28255233690</v>
      </c>
      <c r="J17" s="729"/>
      <c r="K17" s="636">
        <v>34442693922</v>
      </c>
      <c r="L17" s="259">
        <f>I17-K17</f>
        <v>-6187460232</v>
      </c>
      <c r="M17" s="314">
        <f t="shared" si="0"/>
        <v>-0.1796450720728267</v>
      </c>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263"/>
      <c r="FE17" s="263"/>
      <c r="FF17" s="263"/>
      <c r="FG17" s="263"/>
      <c r="FH17" s="263"/>
      <c r="FI17" s="263"/>
      <c r="FJ17" s="263"/>
      <c r="FK17" s="263"/>
      <c r="FL17" s="263"/>
      <c r="FM17" s="263"/>
      <c r="FN17" s="263"/>
      <c r="FO17" s="263"/>
      <c r="FP17" s="263"/>
      <c r="FQ17" s="263"/>
      <c r="FR17" s="263"/>
      <c r="FS17" s="263"/>
      <c r="FT17" s="263"/>
      <c r="FU17" s="263"/>
      <c r="FV17" s="263"/>
      <c r="FW17" s="263"/>
      <c r="FX17" s="263"/>
      <c r="FY17" s="263"/>
      <c r="FZ17" s="263"/>
      <c r="GA17" s="263"/>
      <c r="GB17" s="263"/>
      <c r="GC17" s="263"/>
      <c r="GD17" s="263"/>
      <c r="GE17" s="263"/>
      <c r="GF17" s="263"/>
      <c r="GG17" s="263"/>
      <c r="GH17" s="263"/>
      <c r="GI17" s="263"/>
      <c r="GJ17" s="263"/>
      <c r="GK17" s="263"/>
      <c r="GL17" s="263"/>
      <c r="GM17" s="263"/>
      <c r="GN17" s="263"/>
      <c r="GO17" s="263"/>
      <c r="GP17" s="263"/>
      <c r="GQ17" s="263"/>
      <c r="GR17" s="263"/>
      <c r="GS17" s="263"/>
      <c r="GT17" s="263"/>
      <c r="GU17" s="263"/>
      <c r="GV17" s="263"/>
      <c r="GW17" s="263"/>
      <c r="GX17" s="263"/>
      <c r="GY17" s="263"/>
      <c r="GZ17" s="263"/>
      <c r="HA17" s="263"/>
      <c r="HB17" s="263"/>
      <c r="HC17" s="263"/>
      <c r="HD17" s="263"/>
      <c r="HE17" s="263"/>
      <c r="HF17" s="263"/>
      <c r="HG17" s="263"/>
      <c r="HH17" s="263"/>
      <c r="HI17" s="263"/>
      <c r="HJ17" s="263"/>
      <c r="HK17" s="263"/>
      <c r="HL17" s="263"/>
      <c r="HM17" s="263"/>
      <c r="HN17" s="263"/>
      <c r="HO17" s="263"/>
      <c r="HP17" s="263"/>
      <c r="HQ17" s="263"/>
      <c r="HR17" s="263"/>
      <c r="HS17" s="263"/>
      <c r="HT17" s="263"/>
      <c r="HU17" s="263"/>
      <c r="HV17" s="263"/>
      <c r="HW17" s="263"/>
      <c r="HX17" s="263"/>
      <c r="HY17" s="263"/>
      <c r="HZ17" s="263"/>
      <c r="IA17" s="263"/>
      <c r="IB17" s="263"/>
      <c r="IC17" s="263"/>
      <c r="ID17" s="263"/>
      <c r="IE17" s="263"/>
      <c r="IF17" s="263"/>
      <c r="IG17" s="263"/>
      <c r="IH17" s="263"/>
      <c r="II17" s="263"/>
      <c r="IJ17" s="263"/>
      <c r="IK17" s="263"/>
      <c r="IL17" s="263"/>
    </row>
    <row r="18" spans="1:246" s="40" customFormat="1" ht="15.75" customHeight="1">
      <c r="A18" s="634"/>
      <c r="B18" s="341" t="s">
        <v>928</v>
      </c>
      <c r="C18" s="204" t="s">
        <v>972</v>
      </c>
      <c r="D18" s="724"/>
      <c r="E18" s="735">
        <v>132</v>
      </c>
      <c r="F18" s="204"/>
      <c r="G18" s="405"/>
      <c r="H18" s="724"/>
      <c r="I18" s="635">
        <v>9099633172</v>
      </c>
      <c r="J18" s="730"/>
      <c r="K18" s="636">
        <v>4505523730</v>
      </c>
      <c r="L18" s="259">
        <f>I18-K18</f>
        <v>4594109442</v>
      </c>
      <c r="M18" s="314">
        <f t="shared" si="0"/>
        <v>1.0196615792766006</v>
      </c>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c r="EI18" s="263"/>
      <c r="EJ18" s="263"/>
      <c r="EK18" s="263"/>
      <c r="EL18" s="263"/>
      <c r="EM18" s="263"/>
      <c r="EN18" s="263"/>
      <c r="EO18" s="263"/>
      <c r="EP18" s="263"/>
      <c r="EQ18" s="263"/>
      <c r="ER18" s="263"/>
      <c r="ES18" s="263"/>
      <c r="ET18" s="263"/>
      <c r="EU18" s="263"/>
      <c r="EV18" s="263"/>
      <c r="EW18" s="263"/>
      <c r="EX18" s="263"/>
      <c r="EY18" s="263"/>
      <c r="EZ18" s="263"/>
      <c r="FA18" s="263"/>
      <c r="FB18" s="263"/>
      <c r="FC18" s="263"/>
      <c r="FD18" s="263"/>
      <c r="FE18" s="263"/>
      <c r="FF18" s="263"/>
      <c r="FG18" s="263"/>
      <c r="FH18" s="263"/>
      <c r="FI18" s="263"/>
      <c r="FJ18" s="263"/>
      <c r="FK18" s="263"/>
      <c r="FL18" s="263"/>
      <c r="FM18" s="263"/>
      <c r="FN18" s="263"/>
      <c r="FO18" s="263"/>
      <c r="FP18" s="263"/>
      <c r="FQ18" s="263"/>
      <c r="FR18" s="263"/>
      <c r="FS18" s="263"/>
      <c r="FT18" s="263"/>
      <c r="FU18" s="263"/>
      <c r="FV18" s="263"/>
      <c r="FW18" s="263"/>
      <c r="FX18" s="263"/>
      <c r="FY18" s="263"/>
      <c r="FZ18" s="263"/>
      <c r="GA18" s="263"/>
      <c r="GB18" s="263"/>
      <c r="GC18" s="263"/>
      <c r="GD18" s="263"/>
      <c r="GE18" s="263"/>
      <c r="GF18" s="263"/>
      <c r="GG18" s="263"/>
      <c r="GH18" s="263"/>
      <c r="GI18" s="263"/>
      <c r="GJ18" s="263"/>
      <c r="GK18" s="263"/>
      <c r="GL18" s="263"/>
      <c r="GM18" s="263"/>
      <c r="GN18" s="263"/>
      <c r="GO18" s="263"/>
      <c r="GP18" s="263"/>
      <c r="GQ18" s="263"/>
      <c r="GR18" s="263"/>
      <c r="GS18" s="263"/>
      <c r="GT18" s="263"/>
      <c r="GU18" s="263"/>
      <c r="GV18" s="263"/>
      <c r="GW18" s="263"/>
      <c r="GX18" s="263"/>
      <c r="GY18" s="263"/>
      <c r="GZ18" s="263"/>
      <c r="HA18" s="263"/>
      <c r="HB18" s="263"/>
      <c r="HC18" s="263"/>
      <c r="HD18" s="263"/>
      <c r="HE18" s="263"/>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row>
    <row r="19" spans="1:246" s="40" customFormat="1" ht="15.75" customHeight="1" hidden="1">
      <c r="A19" s="634"/>
      <c r="B19" s="341" t="s">
        <v>931</v>
      </c>
      <c r="C19" s="204" t="s">
        <v>973</v>
      </c>
      <c r="D19" s="724"/>
      <c r="E19" s="735">
        <v>133</v>
      </c>
      <c r="F19" s="204"/>
      <c r="G19" s="405"/>
      <c r="H19" s="724"/>
      <c r="I19" s="2"/>
      <c r="J19" s="730"/>
      <c r="K19" s="636">
        <v>0</v>
      </c>
      <c r="L19" s="259">
        <f>I38-K19</f>
        <v>14260484215</v>
      </c>
      <c r="M19" s="314" t="e">
        <f t="shared" si="0"/>
        <v>#DIV/0!</v>
      </c>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c r="EI19" s="263"/>
      <c r="EJ19" s="263"/>
      <c r="EK19" s="263"/>
      <c r="EL19" s="263"/>
      <c r="EM19" s="263"/>
      <c r="EN19" s="263"/>
      <c r="EO19" s="263"/>
      <c r="EP19" s="263"/>
      <c r="EQ19" s="263"/>
      <c r="ER19" s="263"/>
      <c r="ES19" s="263"/>
      <c r="ET19" s="263"/>
      <c r="EU19" s="263"/>
      <c r="EV19" s="263"/>
      <c r="EW19" s="263"/>
      <c r="EX19" s="263"/>
      <c r="EY19" s="263"/>
      <c r="EZ19" s="263"/>
      <c r="FA19" s="263"/>
      <c r="FB19" s="263"/>
      <c r="FC19" s="263"/>
      <c r="FD19" s="263"/>
      <c r="FE19" s="263"/>
      <c r="FF19" s="263"/>
      <c r="FG19" s="263"/>
      <c r="FH19" s="263"/>
      <c r="FI19" s="263"/>
      <c r="FJ19" s="263"/>
      <c r="FK19" s="263"/>
      <c r="FL19" s="263"/>
      <c r="FM19" s="263"/>
      <c r="FN19" s="263"/>
      <c r="FO19" s="263"/>
      <c r="FP19" s="263"/>
      <c r="FQ19" s="263"/>
      <c r="FR19" s="263"/>
      <c r="FS19" s="263"/>
      <c r="FT19" s="263"/>
      <c r="FU19" s="263"/>
      <c r="FV19" s="263"/>
      <c r="FW19" s="263"/>
      <c r="FX19" s="263"/>
      <c r="FY19" s="263"/>
      <c r="FZ19" s="263"/>
      <c r="GA19" s="263"/>
      <c r="GB19" s="263"/>
      <c r="GC19" s="263"/>
      <c r="GD19" s="263"/>
      <c r="GE19" s="263"/>
      <c r="GF19" s="263"/>
      <c r="GG19" s="263"/>
      <c r="GH19" s="263"/>
      <c r="GI19" s="263"/>
      <c r="GJ19" s="263"/>
      <c r="GK19" s="263"/>
      <c r="GL19" s="263"/>
      <c r="GM19" s="263"/>
      <c r="GN19" s="263"/>
      <c r="GO19" s="263"/>
      <c r="GP19" s="263"/>
      <c r="GQ19" s="263"/>
      <c r="GR19" s="263"/>
      <c r="GS19" s="263"/>
      <c r="GT19" s="263"/>
      <c r="GU19" s="263"/>
      <c r="GV19" s="263"/>
      <c r="GW19" s="263"/>
      <c r="GX19" s="263"/>
      <c r="GY19" s="263"/>
      <c r="GZ19" s="263"/>
      <c r="HA19" s="263"/>
      <c r="HB19" s="263"/>
      <c r="HC19" s="263"/>
      <c r="HD19" s="263"/>
      <c r="HE19" s="263"/>
      <c r="HF19" s="263"/>
      <c r="HG19" s="263"/>
      <c r="HH19" s="263"/>
      <c r="HI19" s="263"/>
      <c r="HJ19" s="263"/>
      <c r="HK19" s="263"/>
      <c r="HL19" s="263"/>
      <c r="HM19" s="263"/>
      <c r="HN19" s="263"/>
      <c r="HO19" s="263"/>
      <c r="HP19" s="263"/>
      <c r="HQ19" s="263"/>
      <c r="HR19" s="263"/>
      <c r="HS19" s="263"/>
      <c r="HT19" s="263"/>
      <c r="HU19" s="263"/>
      <c r="HV19" s="263"/>
      <c r="HW19" s="263"/>
      <c r="HX19" s="263"/>
      <c r="HY19" s="263"/>
      <c r="HZ19" s="263"/>
      <c r="IA19" s="263"/>
      <c r="IB19" s="263"/>
      <c r="IC19" s="263"/>
      <c r="ID19" s="263"/>
      <c r="IE19" s="263"/>
      <c r="IF19" s="263"/>
      <c r="IG19" s="263"/>
      <c r="IH19" s="263"/>
      <c r="II19" s="263"/>
      <c r="IJ19" s="263"/>
      <c r="IK19" s="263"/>
      <c r="IL19" s="263"/>
    </row>
    <row r="20" spans="1:246" s="40" customFormat="1" ht="15.75" customHeight="1" hidden="1">
      <c r="A20" s="634"/>
      <c r="B20" s="341" t="s">
        <v>934</v>
      </c>
      <c r="C20" s="204" t="s">
        <v>974</v>
      </c>
      <c r="D20" s="724"/>
      <c r="E20" s="735">
        <v>134</v>
      </c>
      <c r="F20" s="204"/>
      <c r="G20" s="405"/>
      <c r="H20" s="724"/>
      <c r="I20" s="20">
        <v>0</v>
      </c>
      <c r="J20" s="730"/>
      <c r="K20" s="636">
        <v>0</v>
      </c>
      <c r="L20" s="259"/>
      <c r="M20" s="314"/>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c r="FA20" s="263"/>
      <c r="FB20" s="263"/>
      <c r="FC20" s="263"/>
      <c r="FD20" s="263"/>
      <c r="FE20" s="263"/>
      <c r="FF20" s="263"/>
      <c r="FG20" s="263"/>
      <c r="FH20" s="263"/>
      <c r="FI20" s="263"/>
      <c r="FJ20" s="263"/>
      <c r="FK20" s="263"/>
      <c r="FL20" s="263"/>
      <c r="FM20" s="263"/>
      <c r="FN20" s="263"/>
      <c r="FO20" s="263"/>
      <c r="FP20" s="263"/>
      <c r="FQ20" s="263"/>
      <c r="FR20" s="263"/>
      <c r="FS20" s="263"/>
      <c r="FT20" s="263"/>
      <c r="FU20" s="263"/>
      <c r="FV20" s="263"/>
      <c r="FW20" s="263"/>
      <c r="FX20" s="263"/>
      <c r="FY20" s="263"/>
      <c r="FZ20" s="263"/>
      <c r="GA20" s="263"/>
      <c r="GB20" s="263"/>
      <c r="GC20" s="263"/>
      <c r="GD20" s="263"/>
      <c r="GE20" s="263"/>
      <c r="GF20" s="263"/>
      <c r="GG20" s="263"/>
      <c r="GH20" s="263"/>
      <c r="GI20" s="263"/>
      <c r="GJ20" s="263"/>
      <c r="GK20" s="263"/>
      <c r="GL20" s="263"/>
      <c r="GM20" s="263"/>
      <c r="GN20" s="263"/>
      <c r="GO20" s="263"/>
      <c r="GP20" s="263"/>
      <c r="GQ20" s="263"/>
      <c r="GR20" s="263"/>
      <c r="GS20" s="263"/>
      <c r="GT20" s="263"/>
      <c r="GU20" s="263"/>
      <c r="GV20" s="263"/>
      <c r="GW20" s="263"/>
      <c r="GX20" s="263"/>
      <c r="GY20" s="263"/>
      <c r="GZ20" s="263"/>
      <c r="HA20" s="263"/>
      <c r="HB20" s="263"/>
      <c r="HC20" s="263"/>
      <c r="HD20" s="263"/>
      <c r="HE20" s="263"/>
      <c r="HF20" s="263"/>
      <c r="HG20" s="263"/>
      <c r="HH20" s="263"/>
      <c r="HI20" s="263"/>
      <c r="HJ20" s="263"/>
      <c r="HK20" s="263"/>
      <c r="HL20" s="263"/>
      <c r="HM20" s="263"/>
      <c r="HN20" s="263"/>
      <c r="HO20" s="263"/>
      <c r="HP20" s="263"/>
      <c r="HQ20" s="263"/>
      <c r="HR20" s="263"/>
      <c r="HS20" s="263"/>
      <c r="HT20" s="263"/>
      <c r="HU20" s="263"/>
      <c r="HV20" s="263"/>
      <c r="HW20" s="263"/>
      <c r="HX20" s="263"/>
      <c r="HY20" s="263"/>
      <c r="HZ20" s="263"/>
      <c r="IA20" s="263"/>
      <c r="IB20" s="263"/>
      <c r="IC20" s="263"/>
      <c r="ID20" s="263"/>
      <c r="IE20" s="263"/>
      <c r="IF20" s="263"/>
      <c r="IG20" s="263"/>
      <c r="IH20" s="263"/>
      <c r="II20" s="263"/>
      <c r="IJ20" s="263"/>
      <c r="IK20" s="263"/>
      <c r="IL20" s="263"/>
    </row>
    <row r="21" spans="1:246" s="40" customFormat="1" ht="15.75" customHeight="1">
      <c r="A21" s="634"/>
      <c r="B21" s="341" t="s">
        <v>975</v>
      </c>
      <c r="C21" s="204" t="s">
        <v>976</v>
      </c>
      <c r="D21" s="724"/>
      <c r="E21" s="735">
        <v>135</v>
      </c>
      <c r="F21" s="204"/>
      <c r="G21" s="405" t="s">
        <v>891</v>
      </c>
      <c r="H21" s="724"/>
      <c r="I21" s="635">
        <f>2436074986</f>
        <v>2436074986</v>
      </c>
      <c r="J21" s="730"/>
      <c r="K21" s="636">
        <v>2420935763</v>
      </c>
      <c r="L21" s="259">
        <f aca="true" t="shared" si="1" ref="L21:L29">I21-K21</f>
        <v>15139223</v>
      </c>
      <c r="M21" s="314">
        <f t="shared" si="0"/>
        <v>0.006253459191845562</v>
      </c>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c r="EI21" s="263"/>
      <c r="EJ21" s="263"/>
      <c r="EK21" s="263"/>
      <c r="EL21" s="263"/>
      <c r="EM21" s="263"/>
      <c r="EN21" s="263"/>
      <c r="EO21" s="263"/>
      <c r="EP21" s="263"/>
      <c r="EQ21" s="263"/>
      <c r="ER21" s="263"/>
      <c r="ES21" s="263"/>
      <c r="ET21" s="263"/>
      <c r="EU21" s="263"/>
      <c r="EV21" s="263"/>
      <c r="EW21" s="263"/>
      <c r="EX21" s="263"/>
      <c r="EY21" s="263"/>
      <c r="EZ21" s="263"/>
      <c r="FA21" s="263"/>
      <c r="FB21" s="263"/>
      <c r="FC21" s="263"/>
      <c r="FD21" s="263"/>
      <c r="FE21" s="263"/>
      <c r="FF21" s="263"/>
      <c r="FG21" s="263"/>
      <c r="FH21" s="263"/>
      <c r="FI21" s="263"/>
      <c r="FJ21" s="263"/>
      <c r="FK21" s="263"/>
      <c r="FL21" s="263"/>
      <c r="FM21" s="263"/>
      <c r="FN21" s="263"/>
      <c r="FO21" s="263"/>
      <c r="FP21" s="263"/>
      <c r="FQ21" s="263"/>
      <c r="FR21" s="263"/>
      <c r="FS21" s="263"/>
      <c r="FT21" s="263"/>
      <c r="FU21" s="263"/>
      <c r="FV21" s="263"/>
      <c r="FW21" s="263"/>
      <c r="FX21" s="263"/>
      <c r="FY21" s="263"/>
      <c r="FZ21" s="263"/>
      <c r="GA21" s="263"/>
      <c r="GB21" s="263"/>
      <c r="GC21" s="263"/>
      <c r="GD21" s="263"/>
      <c r="GE21" s="263"/>
      <c r="GF21" s="263"/>
      <c r="GG21" s="263"/>
      <c r="GH21" s="263"/>
      <c r="GI21" s="263"/>
      <c r="GJ21" s="263"/>
      <c r="GK21" s="263"/>
      <c r="GL21" s="263"/>
      <c r="GM21" s="263"/>
      <c r="GN21" s="263"/>
      <c r="GO21" s="263"/>
      <c r="GP21" s="263"/>
      <c r="GQ21" s="263"/>
      <c r="GR21" s="263"/>
      <c r="GS21" s="263"/>
      <c r="GT21" s="263"/>
      <c r="GU21" s="263"/>
      <c r="GV21" s="263"/>
      <c r="GW21" s="263"/>
      <c r="GX21" s="263"/>
      <c r="GY21" s="263"/>
      <c r="GZ21" s="263"/>
      <c r="HA21" s="263"/>
      <c r="HB21" s="263"/>
      <c r="HC21" s="263"/>
      <c r="HD21" s="263"/>
      <c r="HE21" s="263"/>
      <c r="HF21" s="263"/>
      <c r="HG21" s="263"/>
      <c r="HH21" s="263"/>
      <c r="HI21" s="263"/>
      <c r="HJ21" s="263"/>
      <c r="HK21" s="263"/>
      <c r="HL21" s="263"/>
      <c r="HM21" s="263"/>
      <c r="HN21" s="263"/>
      <c r="HO21" s="263"/>
      <c r="HP21" s="263"/>
      <c r="HQ21" s="263"/>
      <c r="HR21" s="263"/>
      <c r="HS21" s="263"/>
      <c r="HT21" s="263"/>
      <c r="HU21" s="263"/>
      <c r="HV21" s="263"/>
      <c r="HW21" s="263"/>
      <c r="HX21" s="263"/>
      <c r="HY21" s="263"/>
      <c r="HZ21" s="263"/>
      <c r="IA21" s="263"/>
      <c r="IB21" s="263"/>
      <c r="IC21" s="263"/>
      <c r="ID21" s="263"/>
      <c r="IE21" s="263"/>
      <c r="IF21" s="263"/>
      <c r="IG21" s="263"/>
      <c r="IH21" s="263"/>
      <c r="II21" s="263"/>
      <c r="IJ21" s="263"/>
      <c r="IK21" s="263"/>
      <c r="IL21" s="263"/>
    </row>
    <row r="22" spans="1:246" s="40" customFormat="1" ht="15.75" customHeight="1">
      <c r="A22" s="634"/>
      <c r="B22" s="341" t="s">
        <v>977</v>
      </c>
      <c r="C22" s="204" t="s">
        <v>978</v>
      </c>
      <c r="D22" s="724"/>
      <c r="E22" s="735">
        <v>139</v>
      </c>
      <c r="F22" s="204"/>
      <c r="G22" s="405"/>
      <c r="H22" s="724"/>
      <c r="I22" s="635">
        <v>-3951393080</v>
      </c>
      <c r="J22" s="730"/>
      <c r="K22" s="636">
        <v>-2438697330</v>
      </c>
      <c r="L22" s="259">
        <f t="shared" si="1"/>
        <v>-1512695750</v>
      </c>
      <c r="M22" s="314">
        <f t="shared" si="0"/>
        <v>0.6202884348915902</v>
      </c>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row>
    <row r="23" spans="1:246" s="40" customFormat="1" ht="30" customHeight="1">
      <c r="A23" s="632" t="s">
        <v>149</v>
      </c>
      <c r="B23" s="192" t="s">
        <v>979</v>
      </c>
      <c r="C23" s="192"/>
      <c r="D23" s="723"/>
      <c r="E23" s="734">
        <v>140</v>
      </c>
      <c r="F23" s="192"/>
      <c r="G23" s="402" t="s">
        <v>892</v>
      </c>
      <c r="H23" s="723"/>
      <c r="I23" s="165">
        <f>SUM(I24:I25)</f>
        <v>57235311170</v>
      </c>
      <c r="J23" s="728"/>
      <c r="K23" s="633">
        <f>SUM(K24:K25)</f>
        <v>66364994646</v>
      </c>
      <c r="L23" s="259">
        <f t="shared" si="1"/>
        <v>-9129683476</v>
      </c>
      <c r="M23" s="314">
        <f t="shared" si="0"/>
        <v>-0.13756775728980294</v>
      </c>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63"/>
      <c r="FC23" s="263"/>
      <c r="FD23" s="263"/>
      <c r="FE23" s="263"/>
      <c r="FF23" s="263"/>
      <c r="FG23" s="263"/>
      <c r="FH23" s="263"/>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row>
    <row r="24" spans="1:246" s="40" customFormat="1" ht="15.75" customHeight="1">
      <c r="A24" s="634"/>
      <c r="B24" s="341" t="s">
        <v>925</v>
      </c>
      <c r="C24" s="204" t="s">
        <v>980</v>
      </c>
      <c r="D24" s="724"/>
      <c r="E24" s="735">
        <v>141</v>
      </c>
      <c r="F24" s="204"/>
      <c r="G24" s="405"/>
      <c r="H24" s="724"/>
      <c r="I24" s="635">
        <v>58767662359</v>
      </c>
      <c r="J24" s="729"/>
      <c r="K24" s="636">
        <v>69126601326</v>
      </c>
      <c r="L24" s="259">
        <f t="shared" si="1"/>
        <v>-10358938967</v>
      </c>
      <c r="M24" s="314">
        <f t="shared" si="0"/>
        <v>-0.1498545967585966</v>
      </c>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3"/>
      <c r="FF24" s="263"/>
      <c r="FG24" s="263"/>
      <c r="FH24" s="263"/>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3"/>
      <c r="IE24" s="263"/>
      <c r="IF24" s="263"/>
      <c r="IG24" s="263"/>
      <c r="IH24" s="263"/>
      <c r="II24" s="263"/>
      <c r="IJ24" s="263"/>
      <c r="IK24" s="263"/>
      <c r="IL24" s="263"/>
    </row>
    <row r="25" spans="1:246" s="40" customFormat="1" ht="15.75" customHeight="1">
      <c r="A25" s="634"/>
      <c r="B25" s="341" t="s">
        <v>928</v>
      </c>
      <c r="C25" s="204" t="s">
        <v>981</v>
      </c>
      <c r="D25" s="724"/>
      <c r="E25" s="735">
        <v>149</v>
      </c>
      <c r="F25" s="204"/>
      <c r="G25" s="405"/>
      <c r="H25" s="724"/>
      <c r="I25" s="91">
        <v>-1532351189</v>
      </c>
      <c r="J25" s="730"/>
      <c r="K25" s="636">
        <v>-2761606680</v>
      </c>
      <c r="L25" s="259">
        <f t="shared" si="1"/>
        <v>1229255491</v>
      </c>
      <c r="M25" s="314">
        <f t="shared" si="0"/>
        <v>-0.44512330445260945</v>
      </c>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c r="EI25" s="263"/>
      <c r="EJ25" s="263"/>
      <c r="EK25" s="263"/>
      <c r="EL25" s="263"/>
      <c r="EM25" s="263"/>
      <c r="EN25" s="263"/>
      <c r="EO25" s="263"/>
      <c r="EP25" s="263"/>
      <c r="EQ25" s="263"/>
      <c r="ER25" s="263"/>
      <c r="ES25" s="263"/>
      <c r="ET25" s="263"/>
      <c r="EU25" s="263"/>
      <c r="EV25" s="263"/>
      <c r="EW25" s="263"/>
      <c r="EX25" s="263"/>
      <c r="EY25" s="263"/>
      <c r="EZ25" s="263"/>
      <c r="FA25" s="263"/>
      <c r="FB25" s="263"/>
      <c r="FC25" s="263"/>
      <c r="FD25" s="263"/>
      <c r="FE25" s="263"/>
      <c r="FF25" s="263"/>
      <c r="FG25" s="263"/>
      <c r="FH25" s="263"/>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row>
    <row r="26" spans="1:246" s="40" customFormat="1" ht="30" customHeight="1">
      <c r="A26" s="632" t="s">
        <v>982</v>
      </c>
      <c r="B26" s="192" t="s">
        <v>983</v>
      </c>
      <c r="C26" s="192"/>
      <c r="D26" s="723"/>
      <c r="E26" s="734">
        <v>150</v>
      </c>
      <c r="F26" s="192"/>
      <c r="G26" s="405" t="s">
        <v>23</v>
      </c>
      <c r="H26" s="723"/>
      <c r="I26" s="165">
        <f>SUM(I27:I31)</f>
        <v>10798638001</v>
      </c>
      <c r="J26" s="728"/>
      <c r="K26" s="633">
        <f>SUM(K27:K31)</f>
        <v>16349639277</v>
      </c>
      <c r="L26" s="259">
        <f t="shared" si="1"/>
        <v>-5551001276</v>
      </c>
      <c r="M26" s="314">
        <f t="shared" si="0"/>
        <v>-0.33951827205196633</v>
      </c>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263"/>
      <c r="ED26" s="263"/>
      <c r="EE26" s="263"/>
      <c r="EF26" s="263"/>
      <c r="EG26" s="263"/>
      <c r="EH26" s="263"/>
      <c r="EI26" s="263"/>
      <c r="EJ26" s="263"/>
      <c r="EK26" s="263"/>
      <c r="EL26" s="263"/>
      <c r="EM26" s="263"/>
      <c r="EN26" s="263"/>
      <c r="EO26" s="263"/>
      <c r="EP26" s="263"/>
      <c r="EQ26" s="263"/>
      <c r="ER26" s="263"/>
      <c r="ES26" s="263"/>
      <c r="ET26" s="263"/>
      <c r="EU26" s="263"/>
      <c r="EV26" s="263"/>
      <c r="EW26" s="263"/>
      <c r="EX26" s="263"/>
      <c r="EY26" s="263"/>
      <c r="EZ26" s="263"/>
      <c r="FA26" s="263"/>
      <c r="FB26" s="263"/>
      <c r="FC26" s="263"/>
      <c r="FD26" s="263"/>
      <c r="FE26" s="263"/>
      <c r="FF26" s="263"/>
      <c r="FG26" s="263"/>
      <c r="FH26" s="263"/>
      <c r="FI26" s="263"/>
      <c r="FJ26" s="263"/>
      <c r="FK26" s="263"/>
      <c r="FL26" s="263"/>
      <c r="FM26" s="263"/>
      <c r="FN26" s="263"/>
      <c r="FO26" s="263"/>
      <c r="FP26" s="263"/>
      <c r="FQ26" s="263"/>
      <c r="FR26" s="263"/>
      <c r="FS26" s="263"/>
      <c r="FT26" s="263"/>
      <c r="FU26" s="263"/>
      <c r="FV26" s="263"/>
      <c r="FW26" s="263"/>
      <c r="FX26" s="263"/>
      <c r="FY26" s="263"/>
      <c r="FZ26" s="263"/>
      <c r="GA26" s="263"/>
      <c r="GB26" s="263"/>
      <c r="GC26" s="263"/>
      <c r="GD26" s="263"/>
      <c r="GE26" s="263"/>
      <c r="GF26" s="263"/>
      <c r="GG26" s="263"/>
      <c r="GH26" s="263"/>
      <c r="GI26" s="263"/>
      <c r="GJ26" s="263"/>
      <c r="GK26" s="263"/>
      <c r="GL26" s="263"/>
      <c r="GM26" s="263"/>
      <c r="GN26" s="263"/>
      <c r="GO26" s="263"/>
      <c r="GP26" s="263"/>
      <c r="GQ26" s="263"/>
      <c r="GR26" s="263"/>
      <c r="GS26" s="263"/>
      <c r="GT26" s="263"/>
      <c r="GU26" s="263"/>
      <c r="GV26" s="263"/>
      <c r="GW26" s="263"/>
      <c r="GX26" s="263"/>
      <c r="GY26" s="263"/>
      <c r="GZ26" s="263"/>
      <c r="HA26" s="263"/>
      <c r="HB26" s="263"/>
      <c r="HC26" s="263"/>
      <c r="HD26" s="263"/>
      <c r="HE26" s="263"/>
      <c r="HF26" s="263"/>
      <c r="HG26" s="263"/>
      <c r="HH26" s="263"/>
      <c r="HI26" s="263"/>
      <c r="HJ26" s="263"/>
      <c r="HK26" s="263"/>
      <c r="HL26" s="263"/>
      <c r="HM26" s="263"/>
      <c r="HN26" s="263"/>
      <c r="HO26" s="263"/>
      <c r="HP26" s="263"/>
      <c r="HQ26" s="263"/>
      <c r="HR26" s="263"/>
      <c r="HS26" s="263"/>
      <c r="HT26" s="263"/>
      <c r="HU26" s="263"/>
      <c r="HV26" s="263"/>
      <c r="HW26" s="263"/>
      <c r="HX26" s="263"/>
      <c r="HY26" s="263"/>
      <c r="HZ26" s="263"/>
      <c r="IA26" s="263"/>
      <c r="IB26" s="263"/>
      <c r="IC26" s="263"/>
      <c r="ID26" s="263"/>
      <c r="IE26" s="263"/>
      <c r="IF26" s="263"/>
      <c r="IG26" s="263"/>
      <c r="IH26" s="263"/>
      <c r="II26" s="263"/>
      <c r="IJ26" s="263"/>
      <c r="IK26" s="263"/>
      <c r="IL26" s="263"/>
    </row>
    <row r="27" spans="1:246" s="40" customFormat="1" ht="15.75" customHeight="1">
      <c r="A27" s="632"/>
      <c r="B27" s="341" t="s">
        <v>925</v>
      </c>
      <c r="C27" s="204" t="s">
        <v>984</v>
      </c>
      <c r="D27" s="724"/>
      <c r="E27" s="735">
        <v>151</v>
      </c>
      <c r="F27" s="204"/>
      <c r="G27" s="405"/>
      <c r="H27" s="724"/>
      <c r="I27" s="635">
        <v>361516816</v>
      </c>
      <c r="J27" s="729"/>
      <c r="K27" s="636">
        <v>243275006</v>
      </c>
      <c r="L27" s="259">
        <f t="shared" si="1"/>
        <v>118241810</v>
      </c>
      <c r="M27" s="314">
        <f t="shared" si="0"/>
        <v>0.4860417514489754</v>
      </c>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63"/>
      <c r="DY27" s="263"/>
      <c r="DZ27" s="263"/>
      <c r="EA27" s="263"/>
      <c r="EB27" s="263"/>
      <c r="EC27" s="263"/>
      <c r="ED27" s="263"/>
      <c r="EE27" s="263"/>
      <c r="EF27" s="263"/>
      <c r="EG27" s="263"/>
      <c r="EH27" s="263"/>
      <c r="EI27" s="263"/>
      <c r="EJ27" s="263"/>
      <c r="EK27" s="263"/>
      <c r="EL27" s="263"/>
      <c r="EM27" s="263"/>
      <c r="EN27" s="263"/>
      <c r="EO27" s="263"/>
      <c r="EP27" s="263"/>
      <c r="EQ27" s="263"/>
      <c r="ER27" s="263"/>
      <c r="ES27" s="263"/>
      <c r="ET27" s="263"/>
      <c r="EU27" s="263"/>
      <c r="EV27" s="263"/>
      <c r="EW27" s="263"/>
      <c r="EX27" s="263"/>
      <c r="EY27" s="263"/>
      <c r="EZ27" s="263"/>
      <c r="FA27" s="263"/>
      <c r="FB27" s="263"/>
      <c r="FC27" s="263"/>
      <c r="FD27" s="263"/>
      <c r="FE27" s="263"/>
      <c r="FF27" s="263"/>
      <c r="FG27" s="263"/>
      <c r="FH27" s="263"/>
      <c r="FI27" s="263"/>
      <c r="FJ27" s="263"/>
      <c r="FK27" s="263"/>
      <c r="FL27" s="263"/>
      <c r="FM27" s="263"/>
      <c r="FN27" s="263"/>
      <c r="FO27" s="263"/>
      <c r="FP27" s="263"/>
      <c r="FQ27" s="263"/>
      <c r="FR27" s="263"/>
      <c r="FS27" s="263"/>
      <c r="FT27" s="263"/>
      <c r="FU27" s="263"/>
      <c r="FV27" s="263"/>
      <c r="FW27" s="263"/>
      <c r="FX27" s="263"/>
      <c r="FY27" s="263"/>
      <c r="FZ27" s="263"/>
      <c r="GA27" s="263"/>
      <c r="GB27" s="263"/>
      <c r="GC27" s="263"/>
      <c r="GD27" s="263"/>
      <c r="GE27" s="263"/>
      <c r="GF27" s="263"/>
      <c r="GG27" s="263"/>
      <c r="GH27" s="263"/>
      <c r="GI27" s="263"/>
      <c r="GJ27" s="263"/>
      <c r="GK27" s="263"/>
      <c r="GL27" s="263"/>
      <c r="GM27" s="263"/>
      <c r="GN27" s="263"/>
      <c r="GO27" s="263"/>
      <c r="GP27" s="263"/>
      <c r="GQ27" s="263"/>
      <c r="GR27" s="263"/>
      <c r="GS27" s="263"/>
      <c r="GT27" s="263"/>
      <c r="GU27" s="263"/>
      <c r="GV27" s="263"/>
      <c r="GW27" s="263"/>
      <c r="GX27" s="263"/>
      <c r="GY27" s="263"/>
      <c r="GZ27" s="263"/>
      <c r="HA27" s="263"/>
      <c r="HB27" s="263"/>
      <c r="HC27" s="263"/>
      <c r="HD27" s="263"/>
      <c r="HE27" s="263"/>
      <c r="HF27" s="263"/>
      <c r="HG27" s="263"/>
      <c r="HH27" s="263"/>
      <c r="HI27" s="263"/>
      <c r="HJ27" s="263"/>
      <c r="HK27" s="263"/>
      <c r="HL27" s="263"/>
      <c r="HM27" s="263"/>
      <c r="HN27" s="263"/>
      <c r="HO27" s="263"/>
      <c r="HP27" s="263"/>
      <c r="HQ27" s="263"/>
      <c r="HR27" s="263"/>
      <c r="HS27" s="263"/>
      <c r="HT27" s="263"/>
      <c r="HU27" s="263"/>
      <c r="HV27" s="263"/>
      <c r="HW27" s="263"/>
      <c r="HX27" s="263"/>
      <c r="HY27" s="263"/>
      <c r="HZ27" s="263"/>
      <c r="IA27" s="263"/>
      <c r="IB27" s="263"/>
      <c r="IC27" s="263"/>
      <c r="ID27" s="263"/>
      <c r="IE27" s="263"/>
      <c r="IF27" s="263"/>
      <c r="IG27" s="263"/>
      <c r="IH27" s="263"/>
      <c r="II27" s="263"/>
      <c r="IJ27" s="263"/>
      <c r="IK27" s="263"/>
      <c r="IL27" s="263"/>
    </row>
    <row r="28" spans="1:19" s="353" customFormat="1" ht="15.75" customHeight="1">
      <c r="A28" s="634"/>
      <c r="B28" s="341" t="s">
        <v>928</v>
      </c>
      <c r="C28" s="204" t="s">
        <v>985</v>
      </c>
      <c r="D28" s="724"/>
      <c r="E28" s="735">
        <v>152</v>
      </c>
      <c r="F28" s="204"/>
      <c r="G28" s="405"/>
      <c r="H28" s="724"/>
      <c r="I28" s="635">
        <v>28979282</v>
      </c>
      <c r="J28" s="730"/>
      <c r="K28" s="636">
        <v>1282169153</v>
      </c>
      <c r="L28" s="259">
        <f t="shared" si="1"/>
        <v>-1253189871</v>
      </c>
      <c r="M28" s="314">
        <f t="shared" si="0"/>
        <v>-0.9773982380310783</v>
      </c>
      <c r="N28" s="40"/>
      <c r="O28" s="40"/>
      <c r="P28" s="40"/>
      <c r="Q28" s="40"/>
      <c r="R28" s="40"/>
      <c r="S28" s="40"/>
    </row>
    <row r="29" spans="1:19" s="353" customFormat="1" ht="15.75" customHeight="1">
      <c r="A29" s="634"/>
      <c r="B29" s="341" t="s">
        <v>931</v>
      </c>
      <c r="C29" s="204" t="s">
        <v>986</v>
      </c>
      <c r="D29" s="724"/>
      <c r="E29" s="735">
        <v>154</v>
      </c>
      <c r="F29" s="204"/>
      <c r="G29" s="402"/>
      <c r="H29" s="724"/>
      <c r="I29" s="635">
        <v>687764863</v>
      </c>
      <c r="J29" s="730"/>
      <c r="K29" s="636">
        <v>0</v>
      </c>
      <c r="L29" s="259">
        <f t="shared" si="1"/>
        <v>687764863</v>
      </c>
      <c r="M29" s="314" t="e">
        <f t="shared" si="0"/>
        <v>#DIV/0!</v>
      </c>
      <c r="N29" s="40"/>
      <c r="O29" s="40"/>
      <c r="P29" s="40"/>
      <c r="Q29" s="40"/>
      <c r="R29" s="40"/>
      <c r="S29" s="40"/>
    </row>
    <row r="30" spans="1:19" s="353" customFormat="1" ht="15.75" customHeight="1" hidden="1">
      <c r="A30" s="634"/>
      <c r="B30" s="341" t="s">
        <v>934</v>
      </c>
      <c r="C30" s="204" t="s">
        <v>987</v>
      </c>
      <c r="D30" s="724"/>
      <c r="E30" s="735">
        <v>157</v>
      </c>
      <c r="F30" s="204"/>
      <c r="G30" s="402"/>
      <c r="H30" s="724"/>
      <c r="I30" s="20">
        <v>0</v>
      </c>
      <c r="J30" s="730"/>
      <c r="K30" s="636">
        <v>0</v>
      </c>
      <c r="L30" s="259"/>
      <c r="M30" s="314"/>
      <c r="N30" s="39"/>
      <c r="O30" s="39"/>
      <c r="P30" s="39"/>
      <c r="Q30" s="39"/>
      <c r="R30" s="39"/>
      <c r="S30" s="39"/>
    </row>
    <row r="31" spans="1:246" s="40" customFormat="1" ht="15.75" customHeight="1">
      <c r="A31" s="634"/>
      <c r="B31" s="341" t="s">
        <v>975</v>
      </c>
      <c r="C31" s="204" t="s">
        <v>988</v>
      </c>
      <c r="D31" s="724"/>
      <c r="E31" s="735">
        <v>158</v>
      </c>
      <c r="F31" s="204"/>
      <c r="G31" s="405"/>
      <c r="H31" s="724"/>
      <c r="I31" s="635">
        <v>9720377040</v>
      </c>
      <c r="J31" s="730"/>
      <c r="K31" s="636">
        <v>14824195118</v>
      </c>
      <c r="L31" s="259">
        <f>I31-K31</f>
        <v>-5103818078</v>
      </c>
      <c r="M31" s="314">
        <f t="shared" si="0"/>
        <v>-0.3442897261789805</v>
      </c>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c r="DM31" s="263"/>
      <c r="DN31" s="263"/>
      <c r="DO31" s="263"/>
      <c r="DP31" s="263"/>
      <c r="DQ31" s="263"/>
      <c r="DR31" s="263"/>
      <c r="DS31" s="263"/>
      <c r="DT31" s="263"/>
      <c r="DU31" s="263"/>
      <c r="DV31" s="263"/>
      <c r="DW31" s="263"/>
      <c r="DX31" s="263"/>
      <c r="DY31" s="263"/>
      <c r="DZ31" s="263"/>
      <c r="EA31" s="263"/>
      <c r="EB31" s="263"/>
      <c r="EC31" s="263"/>
      <c r="ED31" s="263"/>
      <c r="EE31" s="263"/>
      <c r="EF31" s="263"/>
      <c r="EG31" s="263"/>
      <c r="EH31" s="263"/>
      <c r="EI31" s="263"/>
      <c r="EJ31" s="263"/>
      <c r="EK31" s="263"/>
      <c r="EL31" s="263"/>
      <c r="EM31" s="263"/>
      <c r="EN31" s="263"/>
      <c r="EO31" s="263"/>
      <c r="EP31" s="263"/>
      <c r="EQ31" s="263"/>
      <c r="ER31" s="263"/>
      <c r="ES31" s="263"/>
      <c r="ET31" s="263"/>
      <c r="EU31" s="263"/>
      <c r="EV31" s="263"/>
      <c r="EW31" s="263"/>
      <c r="EX31" s="263"/>
      <c r="EY31" s="263"/>
      <c r="EZ31" s="263"/>
      <c r="FA31" s="263"/>
      <c r="FB31" s="263"/>
      <c r="FC31" s="263"/>
      <c r="FD31" s="263"/>
      <c r="FE31" s="263"/>
      <c r="FF31" s="263"/>
      <c r="FG31" s="263"/>
      <c r="FH31" s="263"/>
      <c r="FI31" s="263"/>
      <c r="FJ31" s="263"/>
      <c r="FK31" s="263"/>
      <c r="FL31" s="263"/>
      <c r="FM31" s="263"/>
      <c r="FN31" s="263"/>
      <c r="FO31" s="263"/>
      <c r="FP31" s="263"/>
      <c r="FQ31" s="263"/>
      <c r="FR31" s="263"/>
      <c r="FS31" s="263"/>
      <c r="FT31" s="263"/>
      <c r="FU31" s="263"/>
      <c r="FV31" s="263"/>
      <c r="FW31" s="263"/>
      <c r="FX31" s="263"/>
      <c r="FY31" s="263"/>
      <c r="FZ31" s="263"/>
      <c r="GA31" s="263"/>
      <c r="GB31" s="263"/>
      <c r="GC31" s="263"/>
      <c r="GD31" s="263"/>
      <c r="GE31" s="263"/>
      <c r="GF31" s="263"/>
      <c r="GG31" s="263"/>
      <c r="GH31" s="263"/>
      <c r="GI31" s="263"/>
      <c r="GJ31" s="263"/>
      <c r="GK31" s="263"/>
      <c r="GL31" s="263"/>
      <c r="GM31" s="263"/>
      <c r="GN31" s="263"/>
      <c r="GO31" s="263"/>
      <c r="GP31" s="263"/>
      <c r="GQ31" s="263"/>
      <c r="GR31" s="263"/>
      <c r="GS31" s="263"/>
      <c r="GT31" s="263"/>
      <c r="GU31" s="263"/>
      <c r="GV31" s="263"/>
      <c r="GW31" s="263"/>
      <c r="GX31" s="263"/>
      <c r="GY31" s="263"/>
      <c r="GZ31" s="263"/>
      <c r="HA31" s="263"/>
      <c r="HB31" s="263"/>
      <c r="HC31" s="263"/>
      <c r="HD31" s="263"/>
      <c r="HE31" s="263"/>
      <c r="HF31" s="263"/>
      <c r="HG31" s="263"/>
      <c r="HH31" s="263"/>
      <c r="HI31" s="263"/>
      <c r="HJ31" s="263"/>
      <c r="HK31" s="263"/>
      <c r="HL31" s="263"/>
      <c r="HM31" s="263"/>
      <c r="HN31" s="263"/>
      <c r="HO31" s="263"/>
      <c r="HP31" s="263"/>
      <c r="HQ31" s="263"/>
      <c r="HR31" s="263"/>
      <c r="HS31" s="263"/>
      <c r="HT31" s="263"/>
      <c r="HU31" s="263"/>
      <c r="HV31" s="263"/>
      <c r="HW31" s="263"/>
      <c r="HX31" s="263"/>
      <c r="HY31" s="263"/>
      <c r="HZ31" s="263"/>
      <c r="IA31" s="263"/>
      <c r="IB31" s="263"/>
      <c r="IC31" s="263"/>
      <c r="ID31" s="263"/>
      <c r="IE31" s="263"/>
      <c r="IF31" s="263"/>
      <c r="IG31" s="263"/>
      <c r="IH31" s="263"/>
      <c r="II31" s="263"/>
      <c r="IJ31" s="263"/>
      <c r="IK31" s="263"/>
      <c r="IL31" s="263"/>
    </row>
    <row r="32" spans="1:246" s="40" customFormat="1" ht="15.75" customHeight="1">
      <c r="A32" s="634"/>
      <c r="B32" s="341"/>
      <c r="C32" s="204"/>
      <c r="D32" s="724"/>
      <c r="E32" s="735"/>
      <c r="F32" s="204"/>
      <c r="G32" s="405"/>
      <c r="H32" s="724"/>
      <c r="I32" s="630"/>
      <c r="J32" s="730"/>
      <c r="K32" s="636"/>
      <c r="L32" s="259"/>
      <c r="M32" s="314"/>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c r="DM32" s="263"/>
      <c r="DN32" s="263"/>
      <c r="DO32" s="263"/>
      <c r="DP32" s="263"/>
      <c r="DQ32" s="263"/>
      <c r="DR32" s="263"/>
      <c r="DS32" s="263"/>
      <c r="DT32" s="263"/>
      <c r="DU32" s="263"/>
      <c r="DV32" s="263"/>
      <c r="DW32" s="263"/>
      <c r="DX32" s="263"/>
      <c r="DY32" s="263"/>
      <c r="DZ32" s="263"/>
      <c r="EA32" s="263"/>
      <c r="EB32" s="263"/>
      <c r="EC32" s="263"/>
      <c r="ED32" s="263"/>
      <c r="EE32" s="263"/>
      <c r="EF32" s="263"/>
      <c r="EG32" s="263"/>
      <c r="EH32" s="263"/>
      <c r="EI32" s="263"/>
      <c r="EJ32" s="263"/>
      <c r="EK32" s="263"/>
      <c r="EL32" s="263"/>
      <c r="EM32" s="263"/>
      <c r="EN32" s="263"/>
      <c r="EO32" s="263"/>
      <c r="EP32" s="263"/>
      <c r="EQ32" s="263"/>
      <c r="ER32" s="263"/>
      <c r="ES32" s="263"/>
      <c r="ET32" s="263"/>
      <c r="EU32" s="263"/>
      <c r="EV32" s="263"/>
      <c r="EW32" s="263"/>
      <c r="EX32" s="263"/>
      <c r="EY32" s="263"/>
      <c r="EZ32" s="263"/>
      <c r="FA32" s="263"/>
      <c r="FB32" s="263"/>
      <c r="FC32" s="263"/>
      <c r="FD32" s="263"/>
      <c r="FE32" s="263"/>
      <c r="FF32" s="263"/>
      <c r="FG32" s="263"/>
      <c r="FH32" s="263"/>
      <c r="FI32" s="263"/>
      <c r="FJ32" s="263"/>
      <c r="FK32" s="263"/>
      <c r="FL32" s="263"/>
      <c r="FM32" s="263"/>
      <c r="FN32" s="263"/>
      <c r="FO32" s="263"/>
      <c r="FP32" s="263"/>
      <c r="FQ32" s="263"/>
      <c r="FR32" s="263"/>
      <c r="FS32" s="263"/>
      <c r="FT32" s="263"/>
      <c r="FU32" s="263"/>
      <c r="FV32" s="263"/>
      <c r="FW32" s="263"/>
      <c r="FX32" s="263"/>
      <c r="FY32" s="263"/>
      <c r="FZ32" s="263"/>
      <c r="GA32" s="263"/>
      <c r="GB32" s="263"/>
      <c r="GC32" s="263"/>
      <c r="GD32" s="263"/>
      <c r="GE32" s="263"/>
      <c r="GF32" s="263"/>
      <c r="GG32" s="263"/>
      <c r="GH32" s="263"/>
      <c r="GI32" s="263"/>
      <c r="GJ32" s="263"/>
      <c r="GK32" s="263"/>
      <c r="GL32" s="263"/>
      <c r="GM32" s="263"/>
      <c r="GN32" s="263"/>
      <c r="GO32" s="263"/>
      <c r="GP32" s="263"/>
      <c r="GQ32" s="263"/>
      <c r="GR32" s="263"/>
      <c r="GS32" s="263"/>
      <c r="GT32" s="263"/>
      <c r="GU32" s="263"/>
      <c r="GV32" s="263"/>
      <c r="GW32" s="263"/>
      <c r="GX32" s="263"/>
      <c r="GY32" s="263"/>
      <c r="GZ32" s="263"/>
      <c r="HA32" s="263"/>
      <c r="HB32" s="263"/>
      <c r="HC32" s="263"/>
      <c r="HD32" s="263"/>
      <c r="HE32" s="263"/>
      <c r="HF32" s="263"/>
      <c r="HG32" s="263"/>
      <c r="HH32" s="263"/>
      <c r="HI32" s="263"/>
      <c r="HJ32" s="263"/>
      <c r="HK32" s="263"/>
      <c r="HL32" s="263"/>
      <c r="HM32" s="263"/>
      <c r="HN32" s="263"/>
      <c r="HO32" s="263"/>
      <c r="HP32" s="263"/>
      <c r="HQ32" s="263"/>
      <c r="HR32" s="263"/>
      <c r="HS32" s="263"/>
      <c r="HT32" s="263"/>
      <c r="HU32" s="263"/>
      <c r="HV32" s="263"/>
      <c r="HW32" s="263"/>
      <c r="HX32" s="263"/>
      <c r="HY32" s="263"/>
      <c r="HZ32" s="263"/>
      <c r="IA32" s="263"/>
      <c r="IB32" s="263"/>
      <c r="IC32" s="263"/>
      <c r="ID32" s="263"/>
      <c r="IE32" s="263"/>
      <c r="IF32" s="263"/>
      <c r="IG32" s="263"/>
      <c r="IH32" s="263"/>
      <c r="II32" s="263"/>
      <c r="IJ32" s="263"/>
      <c r="IK32" s="263"/>
      <c r="IL32" s="263"/>
    </row>
    <row r="33" spans="1:12" ht="12.75" customHeight="1">
      <c r="A33" s="638"/>
      <c r="B33" s="383"/>
      <c r="C33" s="399"/>
      <c r="D33" s="739"/>
      <c r="E33" s="736"/>
      <c r="F33" s="334"/>
      <c r="G33" s="400"/>
      <c r="H33" s="725"/>
      <c r="I33" s="401"/>
      <c r="J33" s="731"/>
      <c r="K33" s="639"/>
      <c r="L33" s="259"/>
    </row>
    <row r="34" spans="1:246" s="40" customFormat="1" ht="34.5" customHeight="1">
      <c r="A34" s="632" t="s">
        <v>989</v>
      </c>
      <c r="B34" s="192" t="s">
        <v>990</v>
      </c>
      <c r="C34" s="192"/>
      <c r="D34" s="723"/>
      <c r="E34" s="734">
        <v>200</v>
      </c>
      <c r="F34" s="192"/>
      <c r="G34" s="405"/>
      <c r="H34" s="723"/>
      <c r="I34" s="165">
        <f>I36+I50+I61+I64+I69</f>
        <v>57111482290</v>
      </c>
      <c r="J34" s="728"/>
      <c r="K34" s="633">
        <f>K36+K50+K61+K64+K69</f>
        <v>58399264514.94766</v>
      </c>
      <c r="L34" s="259">
        <f>I34-K34</f>
        <v>-1287782224.9476624</v>
      </c>
      <c r="M34" s="314">
        <f t="shared" si="0"/>
        <v>-0.02205134320857836</v>
      </c>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c r="DM34" s="263"/>
      <c r="DN34" s="263"/>
      <c r="DO34" s="263"/>
      <c r="DP34" s="263"/>
      <c r="DQ34" s="263"/>
      <c r="DR34" s="263"/>
      <c r="DS34" s="263"/>
      <c r="DT34" s="263"/>
      <c r="DU34" s="263"/>
      <c r="DV34" s="263"/>
      <c r="DW34" s="263"/>
      <c r="DX34" s="263"/>
      <c r="DY34" s="263"/>
      <c r="DZ34" s="263"/>
      <c r="EA34" s="263"/>
      <c r="EB34" s="263"/>
      <c r="EC34" s="263"/>
      <c r="ED34" s="263"/>
      <c r="EE34" s="263"/>
      <c r="EF34" s="263"/>
      <c r="EG34" s="263"/>
      <c r="EH34" s="263"/>
      <c r="EI34" s="263"/>
      <c r="EJ34" s="263"/>
      <c r="EK34" s="263"/>
      <c r="EL34" s="263"/>
      <c r="EM34" s="263"/>
      <c r="EN34" s="263"/>
      <c r="EO34" s="263"/>
      <c r="EP34" s="263"/>
      <c r="EQ34" s="263"/>
      <c r="ER34" s="263"/>
      <c r="ES34" s="263"/>
      <c r="ET34" s="263"/>
      <c r="EU34" s="263"/>
      <c r="EV34" s="263"/>
      <c r="EW34" s="263"/>
      <c r="EX34" s="263"/>
      <c r="EY34" s="263"/>
      <c r="EZ34" s="263"/>
      <c r="FA34" s="263"/>
      <c r="FB34" s="263"/>
      <c r="FC34" s="263"/>
      <c r="FD34" s="263"/>
      <c r="FE34" s="263"/>
      <c r="FF34" s="263"/>
      <c r="FG34" s="263"/>
      <c r="FH34" s="263"/>
      <c r="FI34" s="263"/>
      <c r="FJ34" s="263"/>
      <c r="FK34" s="263"/>
      <c r="FL34" s="263"/>
      <c r="FM34" s="263"/>
      <c r="FN34" s="263"/>
      <c r="FO34" s="263"/>
      <c r="FP34" s="263"/>
      <c r="FQ34" s="263"/>
      <c r="FR34" s="263"/>
      <c r="FS34" s="263"/>
      <c r="FT34" s="263"/>
      <c r="FU34" s="263"/>
      <c r="FV34" s="263"/>
      <c r="FW34" s="263"/>
      <c r="FX34" s="263"/>
      <c r="FY34" s="263"/>
      <c r="FZ34" s="263"/>
      <c r="GA34" s="263"/>
      <c r="GB34" s="263"/>
      <c r="GC34" s="263"/>
      <c r="GD34" s="263"/>
      <c r="GE34" s="263"/>
      <c r="GF34" s="263"/>
      <c r="GG34" s="263"/>
      <c r="GH34" s="263"/>
      <c r="GI34" s="263"/>
      <c r="GJ34" s="263"/>
      <c r="GK34" s="263"/>
      <c r="GL34" s="263"/>
      <c r="GM34" s="263"/>
      <c r="GN34" s="263"/>
      <c r="GO34" s="263"/>
      <c r="GP34" s="263"/>
      <c r="GQ34" s="263"/>
      <c r="GR34" s="263"/>
      <c r="GS34" s="263"/>
      <c r="GT34" s="263"/>
      <c r="GU34" s="263"/>
      <c r="GV34" s="263"/>
      <c r="GW34" s="263"/>
      <c r="GX34" s="263"/>
      <c r="GY34" s="263"/>
      <c r="GZ34" s="263"/>
      <c r="HA34" s="263"/>
      <c r="HB34" s="263"/>
      <c r="HC34" s="263"/>
      <c r="HD34" s="263"/>
      <c r="HE34" s="263"/>
      <c r="HF34" s="263"/>
      <c r="HG34" s="263"/>
      <c r="HH34" s="263"/>
      <c r="HI34" s="263"/>
      <c r="HJ34" s="263"/>
      <c r="HK34" s="263"/>
      <c r="HL34" s="263"/>
      <c r="HM34" s="263"/>
      <c r="HN34" s="263"/>
      <c r="HO34" s="263"/>
      <c r="HP34" s="263"/>
      <c r="HQ34" s="263"/>
      <c r="HR34" s="263"/>
      <c r="HS34" s="263"/>
      <c r="HT34" s="263"/>
      <c r="HU34" s="263"/>
      <c r="HV34" s="263"/>
      <c r="HW34" s="263"/>
      <c r="HX34" s="263"/>
      <c r="HY34" s="263"/>
      <c r="HZ34" s="263"/>
      <c r="IA34" s="263"/>
      <c r="IB34" s="263"/>
      <c r="IC34" s="263"/>
      <c r="ID34" s="263"/>
      <c r="IE34" s="263"/>
      <c r="IF34" s="263"/>
      <c r="IG34" s="263"/>
      <c r="IH34" s="263"/>
      <c r="II34" s="263"/>
      <c r="IJ34" s="263"/>
      <c r="IK34" s="263"/>
      <c r="IL34" s="263"/>
    </row>
    <row r="35" spans="1:246" s="40" customFormat="1" ht="15" customHeight="1">
      <c r="A35" s="632"/>
      <c r="B35" s="404"/>
      <c r="C35" s="192" t="s">
        <v>991</v>
      </c>
      <c r="D35" s="723"/>
      <c r="E35" s="734"/>
      <c r="F35" s="192"/>
      <c r="G35" s="402"/>
      <c r="H35" s="723"/>
      <c r="I35" s="165"/>
      <c r="J35" s="728"/>
      <c r="K35" s="633"/>
      <c r="L35" s="259"/>
      <c r="M35" s="314"/>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3"/>
      <c r="DH35" s="263"/>
      <c r="DI35" s="263"/>
      <c r="DJ35" s="263"/>
      <c r="DK35" s="263"/>
      <c r="DL35" s="263"/>
      <c r="DM35" s="263"/>
      <c r="DN35" s="263"/>
      <c r="DO35" s="263"/>
      <c r="DP35" s="263"/>
      <c r="DQ35" s="263"/>
      <c r="DR35" s="263"/>
      <c r="DS35" s="263"/>
      <c r="DT35" s="263"/>
      <c r="DU35" s="263"/>
      <c r="DV35" s="263"/>
      <c r="DW35" s="263"/>
      <c r="DX35" s="263"/>
      <c r="DY35" s="263"/>
      <c r="DZ35" s="263"/>
      <c r="EA35" s="263"/>
      <c r="EB35" s="263"/>
      <c r="EC35" s="263"/>
      <c r="ED35" s="263"/>
      <c r="EE35" s="263"/>
      <c r="EF35" s="263"/>
      <c r="EG35" s="263"/>
      <c r="EH35" s="263"/>
      <c r="EI35" s="263"/>
      <c r="EJ35" s="263"/>
      <c r="EK35" s="263"/>
      <c r="EL35" s="263"/>
      <c r="EM35" s="263"/>
      <c r="EN35" s="263"/>
      <c r="EO35" s="263"/>
      <c r="EP35" s="263"/>
      <c r="EQ35" s="263"/>
      <c r="ER35" s="263"/>
      <c r="ES35" s="263"/>
      <c r="ET35" s="263"/>
      <c r="EU35" s="263"/>
      <c r="EV35" s="263"/>
      <c r="EW35" s="263"/>
      <c r="EX35" s="263"/>
      <c r="EY35" s="263"/>
      <c r="EZ35" s="263"/>
      <c r="FA35" s="263"/>
      <c r="FB35" s="263"/>
      <c r="FC35" s="263"/>
      <c r="FD35" s="263"/>
      <c r="FE35" s="263"/>
      <c r="FF35" s="263"/>
      <c r="FG35" s="263"/>
      <c r="FH35" s="263"/>
      <c r="FI35" s="263"/>
      <c r="FJ35" s="263"/>
      <c r="FK35" s="263"/>
      <c r="FL35" s="263"/>
      <c r="FM35" s="263"/>
      <c r="FN35" s="263"/>
      <c r="FO35" s="263"/>
      <c r="FP35" s="263"/>
      <c r="FQ35" s="263"/>
      <c r="FR35" s="263"/>
      <c r="FS35" s="263"/>
      <c r="FT35" s="263"/>
      <c r="FU35" s="263"/>
      <c r="FV35" s="263"/>
      <c r="FW35" s="263"/>
      <c r="FX35" s="263"/>
      <c r="FY35" s="263"/>
      <c r="FZ35" s="263"/>
      <c r="GA35" s="263"/>
      <c r="GB35" s="263"/>
      <c r="GC35" s="263"/>
      <c r="GD35" s="263"/>
      <c r="GE35" s="263"/>
      <c r="GF35" s="263"/>
      <c r="GG35" s="263"/>
      <c r="GH35" s="263"/>
      <c r="GI35" s="263"/>
      <c r="GJ35" s="263"/>
      <c r="GK35" s="263"/>
      <c r="GL35" s="263"/>
      <c r="GM35" s="263"/>
      <c r="GN35" s="263"/>
      <c r="GO35" s="263"/>
      <c r="GP35" s="263"/>
      <c r="GQ35" s="263"/>
      <c r="GR35" s="263"/>
      <c r="GS35" s="263"/>
      <c r="GT35" s="263"/>
      <c r="GU35" s="263"/>
      <c r="GV35" s="263"/>
      <c r="GW35" s="263"/>
      <c r="GX35" s="263"/>
      <c r="GY35" s="263"/>
      <c r="GZ35" s="263"/>
      <c r="HA35" s="263"/>
      <c r="HB35" s="263"/>
      <c r="HC35" s="263"/>
      <c r="HD35" s="263"/>
      <c r="HE35" s="263"/>
      <c r="HF35" s="263"/>
      <c r="HG35" s="263"/>
      <c r="HH35" s="263"/>
      <c r="HI35" s="263"/>
      <c r="HJ35" s="263"/>
      <c r="HK35" s="263"/>
      <c r="HL35" s="263"/>
      <c r="HM35" s="263"/>
      <c r="HN35" s="263"/>
      <c r="HO35" s="263"/>
      <c r="HP35" s="263"/>
      <c r="HQ35" s="263"/>
      <c r="HR35" s="263"/>
      <c r="HS35" s="263"/>
      <c r="HT35" s="263"/>
      <c r="HU35" s="263"/>
      <c r="HV35" s="263"/>
      <c r="HW35" s="263"/>
      <c r="HX35" s="263"/>
      <c r="HY35" s="263"/>
      <c r="HZ35" s="263"/>
      <c r="IA35" s="263"/>
      <c r="IB35" s="263"/>
      <c r="IC35" s="263"/>
      <c r="ID35" s="263"/>
      <c r="IE35" s="263"/>
      <c r="IF35" s="263"/>
      <c r="IG35" s="263"/>
      <c r="IH35" s="263"/>
      <c r="II35" s="263"/>
      <c r="IJ35" s="263"/>
      <c r="IK35" s="263"/>
      <c r="IL35" s="263"/>
    </row>
    <row r="36" spans="1:246" s="40" customFormat="1" ht="30" customHeight="1">
      <c r="A36" s="632" t="s">
        <v>992</v>
      </c>
      <c r="B36" s="192" t="s">
        <v>993</v>
      </c>
      <c r="C36" s="192"/>
      <c r="D36" s="723"/>
      <c r="E36" s="734">
        <v>210</v>
      </c>
      <c r="F36" s="192"/>
      <c r="G36" s="402"/>
      <c r="H36" s="723"/>
      <c r="I36" s="165">
        <f>SUM(I37:I41)</f>
        <v>14260484215</v>
      </c>
      <c r="J36" s="728"/>
      <c r="K36" s="633">
        <f>SUM(K37:K41)</f>
        <v>14260484215</v>
      </c>
      <c r="L36" s="259">
        <f>I36-K36</f>
        <v>0</v>
      </c>
      <c r="M36" s="314">
        <f t="shared" si="0"/>
        <v>0</v>
      </c>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3"/>
      <c r="BR36" s="263"/>
      <c r="BS36" s="263"/>
      <c r="BT36" s="263"/>
      <c r="BU36" s="263"/>
      <c r="BV36" s="263"/>
      <c r="BW36" s="263"/>
      <c r="BX36" s="263"/>
      <c r="BY36" s="263"/>
      <c r="BZ36" s="263"/>
      <c r="CA36" s="263"/>
      <c r="CB36" s="263"/>
      <c r="CC36" s="263"/>
      <c r="CD36" s="263"/>
      <c r="CE36" s="263"/>
      <c r="CF36" s="263"/>
      <c r="CG36" s="263"/>
      <c r="CH36" s="263"/>
      <c r="CI36" s="263"/>
      <c r="CJ36" s="263"/>
      <c r="CK36" s="263"/>
      <c r="CL36" s="263"/>
      <c r="CM36" s="263"/>
      <c r="CN36" s="263"/>
      <c r="CO36" s="263"/>
      <c r="CP36" s="263"/>
      <c r="CQ36" s="263"/>
      <c r="CR36" s="263"/>
      <c r="CS36" s="263"/>
      <c r="CT36" s="263"/>
      <c r="CU36" s="263"/>
      <c r="CV36" s="263"/>
      <c r="CW36" s="263"/>
      <c r="CX36" s="263"/>
      <c r="CY36" s="263"/>
      <c r="CZ36" s="263"/>
      <c r="DA36" s="263"/>
      <c r="DB36" s="263"/>
      <c r="DC36" s="263"/>
      <c r="DD36" s="263"/>
      <c r="DE36" s="263"/>
      <c r="DF36" s="263"/>
      <c r="DG36" s="263"/>
      <c r="DH36" s="263"/>
      <c r="DI36" s="263"/>
      <c r="DJ36" s="263"/>
      <c r="DK36" s="263"/>
      <c r="DL36" s="263"/>
      <c r="DM36" s="263"/>
      <c r="DN36" s="263"/>
      <c r="DO36" s="263"/>
      <c r="DP36" s="263"/>
      <c r="DQ36" s="263"/>
      <c r="DR36" s="263"/>
      <c r="DS36" s="263"/>
      <c r="DT36" s="263"/>
      <c r="DU36" s="263"/>
      <c r="DV36" s="263"/>
      <c r="DW36" s="263"/>
      <c r="DX36" s="263"/>
      <c r="DY36" s="263"/>
      <c r="DZ36" s="263"/>
      <c r="EA36" s="263"/>
      <c r="EB36" s="263"/>
      <c r="EC36" s="263"/>
      <c r="ED36" s="263"/>
      <c r="EE36" s="263"/>
      <c r="EF36" s="263"/>
      <c r="EG36" s="263"/>
      <c r="EH36" s="263"/>
      <c r="EI36" s="263"/>
      <c r="EJ36" s="263"/>
      <c r="EK36" s="263"/>
      <c r="EL36" s="263"/>
      <c r="EM36" s="263"/>
      <c r="EN36" s="263"/>
      <c r="EO36" s="263"/>
      <c r="EP36" s="263"/>
      <c r="EQ36" s="263"/>
      <c r="ER36" s="263"/>
      <c r="ES36" s="263"/>
      <c r="ET36" s="263"/>
      <c r="EU36" s="263"/>
      <c r="EV36" s="263"/>
      <c r="EW36" s="263"/>
      <c r="EX36" s="263"/>
      <c r="EY36" s="263"/>
      <c r="EZ36" s="263"/>
      <c r="FA36" s="263"/>
      <c r="FB36" s="263"/>
      <c r="FC36" s="263"/>
      <c r="FD36" s="263"/>
      <c r="FE36" s="263"/>
      <c r="FF36" s="263"/>
      <c r="FG36" s="263"/>
      <c r="FH36" s="263"/>
      <c r="FI36" s="263"/>
      <c r="FJ36" s="263"/>
      <c r="FK36" s="263"/>
      <c r="FL36" s="263"/>
      <c r="FM36" s="263"/>
      <c r="FN36" s="263"/>
      <c r="FO36" s="263"/>
      <c r="FP36" s="263"/>
      <c r="FQ36" s="263"/>
      <c r="FR36" s="263"/>
      <c r="FS36" s="263"/>
      <c r="FT36" s="263"/>
      <c r="FU36" s="263"/>
      <c r="FV36" s="263"/>
      <c r="FW36" s="263"/>
      <c r="FX36" s="263"/>
      <c r="FY36" s="263"/>
      <c r="FZ36" s="263"/>
      <c r="GA36" s="263"/>
      <c r="GB36" s="263"/>
      <c r="GC36" s="263"/>
      <c r="GD36" s="263"/>
      <c r="GE36" s="263"/>
      <c r="GF36" s="263"/>
      <c r="GG36" s="263"/>
      <c r="GH36" s="263"/>
      <c r="GI36" s="263"/>
      <c r="GJ36" s="263"/>
      <c r="GK36" s="263"/>
      <c r="GL36" s="263"/>
      <c r="GM36" s="263"/>
      <c r="GN36" s="263"/>
      <c r="GO36" s="263"/>
      <c r="GP36" s="263"/>
      <c r="GQ36" s="263"/>
      <c r="GR36" s="263"/>
      <c r="GS36" s="263"/>
      <c r="GT36" s="263"/>
      <c r="GU36" s="263"/>
      <c r="GV36" s="263"/>
      <c r="GW36" s="263"/>
      <c r="GX36" s="263"/>
      <c r="GY36" s="263"/>
      <c r="GZ36" s="263"/>
      <c r="HA36" s="263"/>
      <c r="HB36" s="263"/>
      <c r="HC36" s="263"/>
      <c r="HD36" s="263"/>
      <c r="HE36" s="263"/>
      <c r="HF36" s="263"/>
      <c r="HG36" s="263"/>
      <c r="HH36" s="263"/>
      <c r="HI36" s="263"/>
      <c r="HJ36" s="263"/>
      <c r="HK36" s="263"/>
      <c r="HL36" s="263"/>
      <c r="HM36" s="263"/>
      <c r="HN36" s="263"/>
      <c r="HO36" s="263"/>
      <c r="HP36" s="263"/>
      <c r="HQ36" s="263"/>
      <c r="HR36" s="263"/>
      <c r="HS36" s="263"/>
      <c r="HT36" s="263"/>
      <c r="HU36" s="263"/>
      <c r="HV36" s="263"/>
      <c r="HW36" s="263"/>
      <c r="HX36" s="263"/>
      <c r="HY36" s="263"/>
      <c r="HZ36" s="263"/>
      <c r="IA36" s="263"/>
      <c r="IB36" s="263"/>
      <c r="IC36" s="263"/>
      <c r="ID36" s="263"/>
      <c r="IE36" s="263"/>
      <c r="IF36" s="263"/>
      <c r="IG36" s="263"/>
      <c r="IH36" s="263"/>
      <c r="II36" s="263"/>
      <c r="IJ36" s="263"/>
      <c r="IK36" s="263"/>
      <c r="IL36" s="263"/>
    </row>
    <row r="37" spans="1:246" s="40" customFormat="1" ht="15.75" customHeight="1">
      <c r="A37" s="632"/>
      <c r="B37" s="341" t="s">
        <v>925</v>
      </c>
      <c r="C37" s="204" t="s">
        <v>994</v>
      </c>
      <c r="D37" s="724"/>
      <c r="E37" s="735">
        <v>211</v>
      </c>
      <c r="F37" s="204"/>
      <c r="G37" s="405"/>
      <c r="H37" s="724"/>
      <c r="I37" s="20"/>
      <c r="J37" s="730"/>
      <c r="K37" s="636"/>
      <c r="L37" s="259"/>
      <c r="M37" s="314"/>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3"/>
      <c r="DM37" s="263"/>
      <c r="DN37" s="263"/>
      <c r="DO37" s="263"/>
      <c r="DP37" s="263"/>
      <c r="DQ37" s="263"/>
      <c r="DR37" s="263"/>
      <c r="DS37" s="263"/>
      <c r="DT37" s="263"/>
      <c r="DU37" s="263"/>
      <c r="DV37" s="263"/>
      <c r="DW37" s="263"/>
      <c r="DX37" s="263"/>
      <c r="DY37" s="263"/>
      <c r="DZ37" s="263"/>
      <c r="EA37" s="263"/>
      <c r="EB37" s="263"/>
      <c r="EC37" s="263"/>
      <c r="ED37" s="263"/>
      <c r="EE37" s="263"/>
      <c r="EF37" s="263"/>
      <c r="EG37" s="263"/>
      <c r="EH37" s="263"/>
      <c r="EI37" s="263"/>
      <c r="EJ37" s="263"/>
      <c r="EK37" s="263"/>
      <c r="EL37" s="263"/>
      <c r="EM37" s="263"/>
      <c r="EN37" s="263"/>
      <c r="EO37" s="263"/>
      <c r="EP37" s="263"/>
      <c r="EQ37" s="263"/>
      <c r="ER37" s="263"/>
      <c r="ES37" s="263"/>
      <c r="ET37" s="263"/>
      <c r="EU37" s="263"/>
      <c r="EV37" s="263"/>
      <c r="EW37" s="263"/>
      <c r="EX37" s="263"/>
      <c r="EY37" s="263"/>
      <c r="EZ37" s="263"/>
      <c r="FA37" s="263"/>
      <c r="FB37" s="263"/>
      <c r="FC37" s="263"/>
      <c r="FD37" s="263"/>
      <c r="FE37" s="263"/>
      <c r="FF37" s="263"/>
      <c r="FG37" s="263"/>
      <c r="FH37" s="263"/>
      <c r="FI37" s="263"/>
      <c r="FJ37" s="263"/>
      <c r="FK37" s="263"/>
      <c r="FL37" s="263"/>
      <c r="FM37" s="263"/>
      <c r="FN37" s="263"/>
      <c r="FO37" s="263"/>
      <c r="FP37" s="263"/>
      <c r="FQ37" s="263"/>
      <c r="FR37" s="263"/>
      <c r="FS37" s="263"/>
      <c r="FT37" s="263"/>
      <c r="FU37" s="263"/>
      <c r="FV37" s="263"/>
      <c r="FW37" s="263"/>
      <c r="FX37" s="263"/>
      <c r="FY37" s="263"/>
      <c r="FZ37" s="263"/>
      <c r="GA37" s="263"/>
      <c r="GB37" s="263"/>
      <c r="GC37" s="263"/>
      <c r="GD37" s="263"/>
      <c r="GE37" s="263"/>
      <c r="GF37" s="263"/>
      <c r="GG37" s="263"/>
      <c r="GH37" s="263"/>
      <c r="GI37" s="263"/>
      <c r="GJ37" s="263"/>
      <c r="GK37" s="263"/>
      <c r="GL37" s="263"/>
      <c r="GM37" s="263"/>
      <c r="GN37" s="263"/>
      <c r="GO37" s="263"/>
      <c r="GP37" s="263"/>
      <c r="GQ37" s="263"/>
      <c r="GR37" s="263"/>
      <c r="GS37" s="263"/>
      <c r="GT37" s="263"/>
      <c r="GU37" s="263"/>
      <c r="GV37" s="263"/>
      <c r="GW37" s="263"/>
      <c r="GX37" s="263"/>
      <c r="GY37" s="263"/>
      <c r="GZ37" s="263"/>
      <c r="HA37" s="263"/>
      <c r="HB37" s="263"/>
      <c r="HC37" s="263"/>
      <c r="HD37" s="263"/>
      <c r="HE37" s="263"/>
      <c r="HF37" s="263"/>
      <c r="HG37" s="263"/>
      <c r="HH37" s="263"/>
      <c r="HI37" s="263"/>
      <c r="HJ37" s="263"/>
      <c r="HK37" s="263"/>
      <c r="HL37" s="263"/>
      <c r="HM37" s="263"/>
      <c r="HN37" s="263"/>
      <c r="HO37" s="263"/>
      <c r="HP37" s="263"/>
      <c r="HQ37" s="263"/>
      <c r="HR37" s="263"/>
      <c r="HS37" s="263"/>
      <c r="HT37" s="263"/>
      <c r="HU37" s="263"/>
      <c r="HV37" s="263"/>
      <c r="HW37" s="263"/>
      <c r="HX37" s="263"/>
      <c r="HY37" s="263"/>
      <c r="HZ37" s="263"/>
      <c r="IA37" s="263"/>
      <c r="IB37" s="263"/>
      <c r="IC37" s="263"/>
      <c r="ID37" s="263"/>
      <c r="IE37" s="263"/>
      <c r="IF37" s="263"/>
      <c r="IG37" s="263"/>
      <c r="IH37" s="263"/>
      <c r="II37" s="263"/>
      <c r="IJ37" s="263"/>
      <c r="IK37" s="263"/>
      <c r="IL37" s="263"/>
    </row>
    <row r="38" spans="1:246" s="40" customFormat="1" ht="15.75" customHeight="1" thickBot="1">
      <c r="A38" s="655"/>
      <c r="B38" s="656" t="s">
        <v>928</v>
      </c>
      <c r="C38" s="657" t="s">
        <v>995</v>
      </c>
      <c r="D38" s="726"/>
      <c r="E38" s="737">
        <v>212</v>
      </c>
      <c r="F38" s="657"/>
      <c r="G38" s="658" t="s">
        <v>893</v>
      </c>
      <c r="H38" s="726"/>
      <c r="I38" s="659">
        <v>14260484215</v>
      </c>
      <c r="J38" s="732"/>
      <c r="K38" s="660">
        <v>14260484215</v>
      </c>
      <c r="L38" s="259" t="e">
        <f>#REF!-K38</f>
        <v>#REF!</v>
      </c>
      <c r="M38" s="314" t="e">
        <f t="shared" si="0"/>
        <v>#REF!</v>
      </c>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3"/>
      <c r="DL38" s="263"/>
      <c r="DM38" s="263"/>
      <c r="DN38" s="263"/>
      <c r="DO38" s="263"/>
      <c r="DP38" s="263"/>
      <c r="DQ38" s="263"/>
      <c r="DR38" s="263"/>
      <c r="DS38" s="263"/>
      <c r="DT38" s="263"/>
      <c r="DU38" s="263"/>
      <c r="DV38" s="263"/>
      <c r="DW38" s="263"/>
      <c r="DX38" s="263"/>
      <c r="DY38" s="263"/>
      <c r="DZ38" s="263"/>
      <c r="EA38" s="263"/>
      <c r="EB38" s="263"/>
      <c r="EC38" s="263"/>
      <c r="ED38" s="263"/>
      <c r="EE38" s="263"/>
      <c r="EF38" s="263"/>
      <c r="EG38" s="263"/>
      <c r="EH38" s="263"/>
      <c r="EI38" s="263"/>
      <c r="EJ38" s="263"/>
      <c r="EK38" s="263"/>
      <c r="EL38" s="263"/>
      <c r="EM38" s="263"/>
      <c r="EN38" s="263"/>
      <c r="EO38" s="263"/>
      <c r="EP38" s="263"/>
      <c r="EQ38" s="263"/>
      <c r="ER38" s="263"/>
      <c r="ES38" s="263"/>
      <c r="ET38" s="263"/>
      <c r="EU38" s="263"/>
      <c r="EV38" s="263"/>
      <c r="EW38" s="263"/>
      <c r="EX38" s="263"/>
      <c r="EY38" s="263"/>
      <c r="EZ38" s="263"/>
      <c r="FA38" s="263"/>
      <c r="FB38" s="263"/>
      <c r="FC38" s="263"/>
      <c r="FD38" s="263"/>
      <c r="FE38" s="263"/>
      <c r="FF38" s="263"/>
      <c r="FG38" s="263"/>
      <c r="FH38" s="263"/>
      <c r="FI38" s="263"/>
      <c r="FJ38" s="263"/>
      <c r="FK38" s="263"/>
      <c r="FL38" s="263"/>
      <c r="FM38" s="263"/>
      <c r="FN38" s="263"/>
      <c r="FO38" s="263"/>
      <c r="FP38" s="263"/>
      <c r="FQ38" s="263"/>
      <c r="FR38" s="263"/>
      <c r="FS38" s="263"/>
      <c r="FT38" s="263"/>
      <c r="FU38" s="263"/>
      <c r="FV38" s="263"/>
      <c r="FW38" s="263"/>
      <c r="FX38" s="263"/>
      <c r="FY38" s="263"/>
      <c r="FZ38" s="263"/>
      <c r="GA38" s="263"/>
      <c r="GB38" s="263"/>
      <c r="GC38" s="263"/>
      <c r="GD38" s="263"/>
      <c r="GE38" s="263"/>
      <c r="GF38" s="263"/>
      <c r="GG38" s="263"/>
      <c r="GH38" s="263"/>
      <c r="GI38" s="263"/>
      <c r="GJ38" s="263"/>
      <c r="GK38" s="263"/>
      <c r="GL38" s="263"/>
      <c r="GM38" s="263"/>
      <c r="GN38" s="263"/>
      <c r="GO38" s="263"/>
      <c r="GP38" s="263"/>
      <c r="GQ38" s="263"/>
      <c r="GR38" s="263"/>
      <c r="GS38" s="263"/>
      <c r="GT38" s="263"/>
      <c r="GU38" s="263"/>
      <c r="GV38" s="263"/>
      <c r="GW38" s="263"/>
      <c r="GX38" s="263"/>
      <c r="GY38" s="263"/>
      <c r="GZ38" s="263"/>
      <c r="HA38" s="263"/>
      <c r="HB38" s="263"/>
      <c r="HC38" s="263"/>
      <c r="HD38" s="263"/>
      <c r="HE38" s="263"/>
      <c r="HF38" s="263"/>
      <c r="HG38" s="263"/>
      <c r="HH38" s="263"/>
      <c r="HI38" s="263"/>
      <c r="HJ38" s="263"/>
      <c r="HK38" s="263"/>
      <c r="HL38" s="263"/>
      <c r="HM38" s="263"/>
      <c r="HN38" s="263"/>
      <c r="HO38" s="263"/>
      <c r="HP38" s="263"/>
      <c r="HQ38" s="263"/>
      <c r="HR38" s="263"/>
      <c r="HS38" s="263"/>
      <c r="HT38" s="263"/>
      <c r="HU38" s="263"/>
      <c r="HV38" s="263"/>
      <c r="HW38" s="263"/>
      <c r="HX38" s="263"/>
      <c r="HY38" s="263"/>
      <c r="HZ38" s="263"/>
      <c r="IA38" s="263"/>
      <c r="IB38" s="263"/>
      <c r="IC38" s="263"/>
      <c r="ID38" s="263"/>
      <c r="IE38" s="263"/>
      <c r="IF38" s="263"/>
      <c r="IG38" s="263"/>
      <c r="IH38" s="263"/>
      <c r="II38" s="263"/>
      <c r="IJ38" s="263"/>
      <c r="IK38" s="263"/>
      <c r="IL38" s="263"/>
    </row>
    <row r="39" spans="1:246" s="40" customFormat="1" ht="15.75" customHeight="1" hidden="1">
      <c r="A39" s="632"/>
      <c r="B39" s="341" t="s">
        <v>931</v>
      </c>
      <c r="C39" s="204" t="s">
        <v>996</v>
      </c>
      <c r="D39" s="204"/>
      <c r="E39" s="405">
        <v>213</v>
      </c>
      <c r="F39" s="204"/>
      <c r="G39" s="405"/>
      <c r="H39" s="204"/>
      <c r="I39" s="20">
        <v>0</v>
      </c>
      <c r="J39" s="21"/>
      <c r="K39" s="636">
        <v>0</v>
      </c>
      <c r="L39" s="259"/>
      <c r="M39" s="314"/>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c r="DM39" s="263"/>
      <c r="DN39" s="263"/>
      <c r="DO39" s="263"/>
      <c r="DP39" s="263"/>
      <c r="DQ39" s="263"/>
      <c r="DR39" s="263"/>
      <c r="DS39" s="263"/>
      <c r="DT39" s="263"/>
      <c r="DU39" s="263"/>
      <c r="DV39" s="263"/>
      <c r="DW39" s="263"/>
      <c r="DX39" s="263"/>
      <c r="DY39" s="263"/>
      <c r="DZ39" s="263"/>
      <c r="EA39" s="263"/>
      <c r="EB39" s="263"/>
      <c r="EC39" s="263"/>
      <c r="ED39" s="263"/>
      <c r="EE39" s="263"/>
      <c r="EF39" s="263"/>
      <c r="EG39" s="263"/>
      <c r="EH39" s="263"/>
      <c r="EI39" s="263"/>
      <c r="EJ39" s="263"/>
      <c r="EK39" s="263"/>
      <c r="EL39" s="263"/>
      <c r="EM39" s="263"/>
      <c r="EN39" s="263"/>
      <c r="EO39" s="263"/>
      <c r="EP39" s="263"/>
      <c r="EQ39" s="263"/>
      <c r="ER39" s="263"/>
      <c r="ES39" s="263"/>
      <c r="ET39" s="263"/>
      <c r="EU39" s="263"/>
      <c r="EV39" s="263"/>
      <c r="EW39" s="263"/>
      <c r="EX39" s="263"/>
      <c r="EY39" s="263"/>
      <c r="EZ39" s="263"/>
      <c r="FA39" s="263"/>
      <c r="FB39" s="263"/>
      <c r="FC39" s="263"/>
      <c r="FD39" s="263"/>
      <c r="FE39" s="263"/>
      <c r="FF39" s="263"/>
      <c r="FG39" s="263"/>
      <c r="FH39" s="263"/>
      <c r="FI39" s="263"/>
      <c r="FJ39" s="263"/>
      <c r="FK39" s="263"/>
      <c r="FL39" s="263"/>
      <c r="FM39" s="263"/>
      <c r="FN39" s="263"/>
      <c r="FO39" s="263"/>
      <c r="FP39" s="263"/>
      <c r="FQ39" s="263"/>
      <c r="FR39" s="263"/>
      <c r="FS39" s="263"/>
      <c r="FT39" s="263"/>
      <c r="FU39" s="263"/>
      <c r="FV39" s="263"/>
      <c r="FW39" s="263"/>
      <c r="FX39" s="263"/>
      <c r="FY39" s="263"/>
      <c r="FZ39" s="263"/>
      <c r="GA39" s="263"/>
      <c r="GB39" s="263"/>
      <c r="GC39" s="263"/>
      <c r="GD39" s="263"/>
      <c r="GE39" s="263"/>
      <c r="GF39" s="263"/>
      <c r="GG39" s="263"/>
      <c r="GH39" s="263"/>
      <c r="GI39" s="263"/>
      <c r="GJ39" s="263"/>
      <c r="GK39" s="263"/>
      <c r="GL39" s="263"/>
      <c r="GM39" s="263"/>
      <c r="GN39" s="263"/>
      <c r="GO39" s="263"/>
      <c r="GP39" s="263"/>
      <c r="GQ39" s="263"/>
      <c r="GR39" s="263"/>
      <c r="GS39" s="263"/>
      <c r="GT39" s="263"/>
      <c r="GU39" s="263"/>
      <c r="GV39" s="263"/>
      <c r="GW39" s="263"/>
      <c r="GX39" s="263"/>
      <c r="GY39" s="263"/>
      <c r="GZ39" s="263"/>
      <c r="HA39" s="263"/>
      <c r="HB39" s="263"/>
      <c r="HC39" s="263"/>
      <c r="HD39" s="263"/>
      <c r="HE39" s="263"/>
      <c r="HF39" s="263"/>
      <c r="HG39" s="263"/>
      <c r="HH39" s="263"/>
      <c r="HI39" s="263"/>
      <c r="HJ39" s="263"/>
      <c r="HK39" s="263"/>
      <c r="HL39" s="263"/>
      <c r="HM39" s="263"/>
      <c r="HN39" s="263"/>
      <c r="HO39" s="263"/>
      <c r="HP39" s="263"/>
      <c r="HQ39" s="263"/>
      <c r="HR39" s="263"/>
      <c r="HS39" s="263"/>
      <c r="HT39" s="263"/>
      <c r="HU39" s="263"/>
      <c r="HV39" s="263"/>
      <c r="HW39" s="263"/>
      <c r="HX39" s="263"/>
      <c r="HY39" s="263"/>
      <c r="HZ39" s="263"/>
      <c r="IA39" s="263"/>
      <c r="IB39" s="263"/>
      <c r="IC39" s="263"/>
      <c r="ID39" s="263"/>
      <c r="IE39" s="263"/>
      <c r="IF39" s="263"/>
      <c r="IG39" s="263"/>
      <c r="IH39" s="263"/>
      <c r="II39" s="263"/>
      <c r="IJ39" s="263"/>
      <c r="IK39" s="263"/>
      <c r="IL39" s="263"/>
    </row>
    <row r="40" spans="1:246" s="40" customFormat="1" ht="15.75" customHeight="1" hidden="1">
      <c r="A40" s="632"/>
      <c r="B40" s="341" t="s">
        <v>934</v>
      </c>
      <c r="C40" s="204" t="s">
        <v>997</v>
      </c>
      <c r="D40" s="204"/>
      <c r="E40" s="405">
        <v>218</v>
      </c>
      <c r="F40" s="204"/>
      <c r="G40" s="405"/>
      <c r="H40" s="204"/>
      <c r="I40" s="20">
        <v>0</v>
      </c>
      <c r="J40" s="21"/>
      <c r="K40" s="636">
        <v>0</v>
      </c>
      <c r="L40" s="259"/>
      <c r="M40" s="314"/>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c r="DM40" s="263"/>
      <c r="DN40" s="263"/>
      <c r="DO40" s="263"/>
      <c r="DP40" s="263"/>
      <c r="DQ40" s="263"/>
      <c r="DR40" s="263"/>
      <c r="DS40" s="263"/>
      <c r="DT40" s="263"/>
      <c r="DU40" s="263"/>
      <c r="DV40" s="263"/>
      <c r="DW40" s="263"/>
      <c r="DX40" s="263"/>
      <c r="DY40" s="263"/>
      <c r="DZ40" s="263"/>
      <c r="EA40" s="263"/>
      <c r="EB40" s="263"/>
      <c r="EC40" s="263"/>
      <c r="ED40" s="263"/>
      <c r="EE40" s="263"/>
      <c r="EF40" s="263"/>
      <c r="EG40" s="263"/>
      <c r="EH40" s="263"/>
      <c r="EI40" s="263"/>
      <c r="EJ40" s="263"/>
      <c r="EK40" s="263"/>
      <c r="EL40" s="263"/>
      <c r="EM40" s="263"/>
      <c r="EN40" s="263"/>
      <c r="EO40" s="263"/>
      <c r="EP40" s="263"/>
      <c r="EQ40" s="263"/>
      <c r="ER40" s="263"/>
      <c r="ES40" s="263"/>
      <c r="ET40" s="263"/>
      <c r="EU40" s="263"/>
      <c r="EV40" s="263"/>
      <c r="EW40" s="263"/>
      <c r="EX40" s="263"/>
      <c r="EY40" s="263"/>
      <c r="EZ40" s="263"/>
      <c r="FA40" s="263"/>
      <c r="FB40" s="263"/>
      <c r="FC40" s="263"/>
      <c r="FD40" s="263"/>
      <c r="FE40" s="263"/>
      <c r="FF40" s="263"/>
      <c r="FG40" s="263"/>
      <c r="FH40" s="263"/>
      <c r="FI40" s="263"/>
      <c r="FJ40" s="263"/>
      <c r="FK40" s="263"/>
      <c r="FL40" s="263"/>
      <c r="FM40" s="263"/>
      <c r="FN40" s="263"/>
      <c r="FO40" s="263"/>
      <c r="FP40" s="263"/>
      <c r="FQ40" s="263"/>
      <c r="FR40" s="263"/>
      <c r="FS40" s="263"/>
      <c r="FT40" s="263"/>
      <c r="FU40" s="263"/>
      <c r="FV40" s="263"/>
      <c r="FW40" s="263"/>
      <c r="FX40" s="263"/>
      <c r="FY40" s="263"/>
      <c r="FZ40" s="263"/>
      <c r="GA40" s="263"/>
      <c r="GB40" s="263"/>
      <c r="GC40" s="263"/>
      <c r="GD40" s="263"/>
      <c r="GE40" s="263"/>
      <c r="GF40" s="263"/>
      <c r="GG40" s="263"/>
      <c r="GH40" s="263"/>
      <c r="GI40" s="263"/>
      <c r="GJ40" s="263"/>
      <c r="GK40" s="263"/>
      <c r="GL40" s="263"/>
      <c r="GM40" s="263"/>
      <c r="GN40" s="263"/>
      <c r="GO40" s="263"/>
      <c r="GP40" s="263"/>
      <c r="GQ40" s="263"/>
      <c r="GR40" s="263"/>
      <c r="GS40" s="263"/>
      <c r="GT40" s="263"/>
      <c r="GU40" s="263"/>
      <c r="GV40" s="263"/>
      <c r="GW40" s="263"/>
      <c r="GX40" s="263"/>
      <c r="GY40" s="263"/>
      <c r="GZ40" s="263"/>
      <c r="HA40" s="263"/>
      <c r="HB40" s="263"/>
      <c r="HC40" s="263"/>
      <c r="HD40" s="263"/>
      <c r="HE40" s="263"/>
      <c r="HF40" s="263"/>
      <c r="HG40" s="263"/>
      <c r="HH40" s="263"/>
      <c r="HI40" s="263"/>
      <c r="HJ40" s="263"/>
      <c r="HK40" s="263"/>
      <c r="HL40" s="263"/>
      <c r="HM40" s="263"/>
      <c r="HN40" s="263"/>
      <c r="HO40" s="263"/>
      <c r="HP40" s="263"/>
      <c r="HQ40" s="263"/>
      <c r="HR40" s="263"/>
      <c r="HS40" s="263"/>
      <c r="HT40" s="263"/>
      <c r="HU40" s="263"/>
      <c r="HV40" s="263"/>
      <c r="HW40" s="263"/>
      <c r="HX40" s="263"/>
      <c r="HY40" s="263"/>
      <c r="HZ40" s="263"/>
      <c r="IA40" s="263"/>
      <c r="IB40" s="263"/>
      <c r="IC40" s="263"/>
      <c r="ID40" s="263"/>
      <c r="IE40" s="263"/>
      <c r="IF40" s="263"/>
      <c r="IG40" s="263"/>
      <c r="IH40" s="263"/>
      <c r="II40" s="263"/>
      <c r="IJ40" s="263"/>
      <c r="IK40" s="263"/>
      <c r="IL40" s="263"/>
    </row>
    <row r="41" spans="1:246" s="40" customFormat="1" ht="15.75" customHeight="1" hidden="1">
      <c r="A41" s="632"/>
      <c r="B41" s="341" t="s">
        <v>975</v>
      </c>
      <c r="C41" s="204" t="s">
        <v>998</v>
      </c>
      <c r="D41" s="204"/>
      <c r="E41" s="405">
        <v>219</v>
      </c>
      <c r="F41" s="204"/>
      <c r="G41" s="405"/>
      <c r="H41" s="204"/>
      <c r="I41" s="20">
        <v>0</v>
      </c>
      <c r="J41" s="21"/>
      <c r="K41" s="636">
        <v>0</v>
      </c>
      <c r="L41" s="259"/>
      <c r="M41" s="314"/>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c r="DM41" s="263"/>
      <c r="DN41" s="263"/>
      <c r="DO41" s="263"/>
      <c r="DP41" s="263"/>
      <c r="DQ41" s="263"/>
      <c r="DR41" s="263"/>
      <c r="DS41" s="263"/>
      <c r="DT41" s="263"/>
      <c r="DU41" s="263"/>
      <c r="DV41" s="263"/>
      <c r="DW41" s="263"/>
      <c r="DX41" s="263"/>
      <c r="DY41" s="263"/>
      <c r="DZ41" s="263"/>
      <c r="EA41" s="263"/>
      <c r="EB41" s="263"/>
      <c r="EC41" s="263"/>
      <c r="ED41" s="263"/>
      <c r="EE41" s="263"/>
      <c r="EF41" s="263"/>
      <c r="EG41" s="263"/>
      <c r="EH41" s="263"/>
      <c r="EI41" s="263"/>
      <c r="EJ41" s="263"/>
      <c r="EK41" s="263"/>
      <c r="EL41" s="263"/>
      <c r="EM41" s="263"/>
      <c r="EN41" s="263"/>
      <c r="EO41" s="263"/>
      <c r="EP41" s="263"/>
      <c r="EQ41" s="263"/>
      <c r="ER41" s="263"/>
      <c r="ES41" s="263"/>
      <c r="ET41" s="263"/>
      <c r="EU41" s="263"/>
      <c r="EV41" s="263"/>
      <c r="EW41" s="263"/>
      <c r="EX41" s="263"/>
      <c r="EY41" s="263"/>
      <c r="EZ41" s="263"/>
      <c r="FA41" s="263"/>
      <c r="FB41" s="263"/>
      <c r="FC41" s="263"/>
      <c r="FD41" s="263"/>
      <c r="FE41" s="263"/>
      <c r="FF41" s="263"/>
      <c r="FG41" s="263"/>
      <c r="FH41" s="263"/>
      <c r="FI41" s="263"/>
      <c r="FJ41" s="263"/>
      <c r="FK41" s="263"/>
      <c r="FL41" s="263"/>
      <c r="FM41" s="263"/>
      <c r="FN41" s="263"/>
      <c r="FO41" s="263"/>
      <c r="FP41" s="263"/>
      <c r="FQ41" s="263"/>
      <c r="FR41" s="263"/>
      <c r="FS41" s="263"/>
      <c r="FT41" s="263"/>
      <c r="FU41" s="263"/>
      <c r="FV41" s="263"/>
      <c r="FW41" s="263"/>
      <c r="FX41" s="263"/>
      <c r="FY41" s="263"/>
      <c r="FZ41" s="263"/>
      <c r="GA41" s="263"/>
      <c r="GB41" s="263"/>
      <c r="GC41" s="263"/>
      <c r="GD41" s="263"/>
      <c r="GE41" s="263"/>
      <c r="GF41" s="263"/>
      <c r="GG41" s="263"/>
      <c r="GH41" s="263"/>
      <c r="GI41" s="263"/>
      <c r="GJ41" s="263"/>
      <c r="GK41" s="263"/>
      <c r="GL41" s="263"/>
      <c r="GM41" s="263"/>
      <c r="GN41" s="263"/>
      <c r="GO41" s="263"/>
      <c r="GP41" s="263"/>
      <c r="GQ41" s="263"/>
      <c r="GR41" s="263"/>
      <c r="GS41" s="263"/>
      <c r="GT41" s="263"/>
      <c r="GU41" s="263"/>
      <c r="GV41" s="263"/>
      <c r="GW41" s="263"/>
      <c r="GX41" s="263"/>
      <c r="GY41" s="263"/>
      <c r="GZ41" s="263"/>
      <c r="HA41" s="263"/>
      <c r="HB41" s="263"/>
      <c r="HC41" s="263"/>
      <c r="HD41" s="263"/>
      <c r="HE41" s="263"/>
      <c r="HF41" s="263"/>
      <c r="HG41" s="263"/>
      <c r="HH41" s="263"/>
      <c r="HI41" s="263"/>
      <c r="HJ41" s="263"/>
      <c r="HK41" s="263"/>
      <c r="HL41" s="263"/>
      <c r="HM41" s="263"/>
      <c r="HN41" s="263"/>
      <c r="HO41" s="263"/>
      <c r="HP41" s="263"/>
      <c r="HQ41" s="263"/>
      <c r="HR41" s="263"/>
      <c r="HS41" s="263"/>
      <c r="HT41" s="263"/>
      <c r="HU41" s="263"/>
      <c r="HV41" s="263"/>
      <c r="HW41" s="263"/>
      <c r="HX41" s="263"/>
      <c r="HY41" s="263"/>
      <c r="HZ41" s="263"/>
      <c r="IA41" s="263"/>
      <c r="IB41" s="263"/>
      <c r="IC41" s="263"/>
      <c r="ID41" s="263"/>
      <c r="IE41" s="263"/>
      <c r="IF41" s="263"/>
      <c r="IG41" s="263"/>
      <c r="IH41" s="263"/>
      <c r="II41" s="263"/>
      <c r="IJ41" s="263"/>
      <c r="IK41" s="263"/>
      <c r="IL41" s="263"/>
    </row>
    <row r="42" spans="1:246" s="40" customFormat="1" ht="15.75" customHeight="1" thickTop="1">
      <c r="A42" s="192"/>
      <c r="B42" s="341"/>
      <c r="C42" s="204"/>
      <c r="D42" s="204"/>
      <c r="E42" s="405"/>
      <c r="F42" s="204"/>
      <c r="G42" s="405"/>
      <c r="H42" s="204"/>
      <c r="I42" s="20"/>
      <c r="J42" s="21"/>
      <c r="K42" s="20"/>
      <c r="L42" s="259"/>
      <c r="M42" s="314"/>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3"/>
      <c r="DA42" s="263"/>
      <c r="DB42" s="263"/>
      <c r="DC42" s="263"/>
      <c r="DD42" s="263"/>
      <c r="DE42" s="263"/>
      <c r="DF42" s="263"/>
      <c r="DG42" s="263"/>
      <c r="DH42" s="263"/>
      <c r="DI42" s="263"/>
      <c r="DJ42" s="263"/>
      <c r="DK42" s="263"/>
      <c r="DL42" s="263"/>
      <c r="DM42" s="263"/>
      <c r="DN42" s="263"/>
      <c r="DO42" s="263"/>
      <c r="DP42" s="263"/>
      <c r="DQ42" s="263"/>
      <c r="DR42" s="263"/>
      <c r="DS42" s="263"/>
      <c r="DT42" s="263"/>
      <c r="DU42" s="263"/>
      <c r="DV42" s="263"/>
      <c r="DW42" s="263"/>
      <c r="DX42" s="263"/>
      <c r="DY42" s="263"/>
      <c r="DZ42" s="263"/>
      <c r="EA42" s="263"/>
      <c r="EB42" s="263"/>
      <c r="EC42" s="263"/>
      <c r="ED42" s="263"/>
      <c r="EE42" s="263"/>
      <c r="EF42" s="263"/>
      <c r="EG42" s="263"/>
      <c r="EH42" s="263"/>
      <c r="EI42" s="263"/>
      <c r="EJ42" s="263"/>
      <c r="EK42" s="263"/>
      <c r="EL42" s="263"/>
      <c r="EM42" s="263"/>
      <c r="EN42" s="263"/>
      <c r="EO42" s="263"/>
      <c r="EP42" s="263"/>
      <c r="EQ42" s="263"/>
      <c r="ER42" s="263"/>
      <c r="ES42" s="263"/>
      <c r="ET42" s="263"/>
      <c r="EU42" s="263"/>
      <c r="EV42" s="263"/>
      <c r="EW42" s="263"/>
      <c r="EX42" s="263"/>
      <c r="EY42" s="263"/>
      <c r="EZ42" s="263"/>
      <c r="FA42" s="263"/>
      <c r="FB42" s="263"/>
      <c r="FC42" s="263"/>
      <c r="FD42" s="263"/>
      <c r="FE42" s="263"/>
      <c r="FF42" s="263"/>
      <c r="FG42" s="263"/>
      <c r="FH42" s="263"/>
      <c r="FI42" s="263"/>
      <c r="FJ42" s="263"/>
      <c r="FK42" s="263"/>
      <c r="FL42" s="263"/>
      <c r="FM42" s="263"/>
      <c r="FN42" s="263"/>
      <c r="FO42" s="263"/>
      <c r="FP42" s="263"/>
      <c r="FQ42" s="263"/>
      <c r="FR42" s="263"/>
      <c r="FS42" s="263"/>
      <c r="FT42" s="263"/>
      <c r="FU42" s="263"/>
      <c r="FV42" s="263"/>
      <c r="FW42" s="263"/>
      <c r="FX42" s="263"/>
      <c r="FY42" s="263"/>
      <c r="FZ42" s="263"/>
      <c r="GA42" s="263"/>
      <c r="GB42" s="263"/>
      <c r="GC42" s="263"/>
      <c r="GD42" s="263"/>
      <c r="GE42" s="263"/>
      <c r="GF42" s="263"/>
      <c r="GG42" s="263"/>
      <c r="GH42" s="263"/>
      <c r="GI42" s="263"/>
      <c r="GJ42" s="263"/>
      <c r="GK42" s="263"/>
      <c r="GL42" s="263"/>
      <c r="GM42" s="263"/>
      <c r="GN42" s="263"/>
      <c r="GO42" s="263"/>
      <c r="GP42" s="263"/>
      <c r="GQ42" s="263"/>
      <c r="GR42" s="263"/>
      <c r="GS42" s="263"/>
      <c r="GT42" s="263"/>
      <c r="GU42" s="263"/>
      <c r="GV42" s="263"/>
      <c r="GW42" s="263"/>
      <c r="GX42" s="263"/>
      <c r="GY42" s="263"/>
      <c r="GZ42" s="263"/>
      <c r="HA42" s="263"/>
      <c r="HB42" s="263"/>
      <c r="HC42" s="263"/>
      <c r="HD42" s="263"/>
      <c r="HE42" s="263"/>
      <c r="HF42" s="263"/>
      <c r="HG42" s="263"/>
      <c r="HH42" s="263"/>
      <c r="HI42" s="263"/>
      <c r="HJ42" s="263"/>
      <c r="HK42" s="263"/>
      <c r="HL42" s="263"/>
      <c r="HM42" s="263"/>
      <c r="HN42" s="263"/>
      <c r="HO42" s="263"/>
      <c r="HP42" s="263"/>
      <c r="HQ42" s="263"/>
      <c r="HR42" s="263"/>
      <c r="HS42" s="263"/>
      <c r="HT42" s="263"/>
      <c r="HU42" s="263"/>
      <c r="HV42" s="263"/>
      <c r="HW42" s="263"/>
      <c r="HX42" s="263"/>
      <c r="HY42" s="263"/>
      <c r="HZ42" s="263"/>
      <c r="IA42" s="263"/>
      <c r="IB42" s="263"/>
      <c r="IC42" s="263"/>
      <c r="ID42" s="263"/>
      <c r="IE42" s="263"/>
      <c r="IF42" s="263"/>
      <c r="IG42" s="263"/>
      <c r="IH42" s="263"/>
      <c r="II42" s="263"/>
      <c r="IJ42" s="263"/>
      <c r="IK42" s="263"/>
      <c r="IL42" s="263"/>
    </row>
    <row r="43" spans="1:246" s="40" customFormat="1" ht="15.75" customHeight="1">
      <c r="A43" s="192"/>
      <c r="B43" s="341"/>
      <c r="C43" s="204"/>
      <c r="D43" s="204"/>
      <c r="E43" s="405"/>
      <c r="F43" s="204"/>
      <c r="G43" s="405"/>
      <c r="H43" s="204"/>
      <c r="I43" s="20"/>
      <c r="J43" s="21"/>
      <c r="K43" s="20"/>
      <c r="L43" s="259"/>
      <c r="M43" s="31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3"/>
      <c r="DA43" s="263"/>
      <c r="DB43" s="263"/>
      <c r="DC43" s="263"/>
      <c r="DD43" s="263"/>
      <c r="DE43" s="263"/>
      <c r="DF43" s="263"/>
      <c r="DG43" s="263"/>
      <c r="DH43" s="263"/>
      <c r="DI43" s="263"/>
      <c r="DJ43" s="263"/>
      <c r="DK43" s="263"/>
      <c r="DL43" s="263"/>
      <c r="DM43" s="263"/>
      <c r="DN43" s="263"/>
      <c r="DO43" s="263"/>
      <c r="DP43" s="263"/>
      <c r="DQ43" s="263"/>
      <c r="DR43" s="263"/>
      <c r="DS43" s="263"/>
      <c r="DT43" s="263"/>
      <c r="DU43" s="263"/>
      <c r="DV43" s="263"/>
      <c r="DW43" s="263"/>
      <c r="DX43" s="263"/>
      <c r="DY43" s="263"/>
      <c r="DZ43" s="263"/>
      <c r="EA43" s="263"/>
      <c r="EB43" s="263"/>
      <c r="EC43" s="263"/>
      <c r="ED43" s="263"/>
      <c r="EE43" s="263"/>
      <c r="EF43" s="263"/>
      <c r="EG43" s="263"/>
      <c r="EH43" s="263"/>
      <c r="EI43" s="263"/>
      <c r="EJ43" s="263"/>
      <c r="EK43" s="263"/>
      <c r="EL43" s="263"/>
      <c r="EM43" s="263"/>
      <c r="EN43" s="263"/>
      <c r="EO43" s="263"/>
      <c r="EP43" s="263"/>
      <c r="EQ43" s="263"/>
      <c r="ER43" s="263"/>
      <c r="ES43" s="263"/>
      <c r="ET43" s="263"/>
      <c r="EU43" s="263"/>
      <c r="EV43" s="263"/>
      <c r="EW43" s="263"/>
      <c r="EX43" s="263"/>
      <c r="EY43" s="263"/>
      <c r="EZ43" s="263"/>
      <c r="FA43" s="263"/>
      <c r="FB43" s="263"/>
      <c r="FC43" s="263"/>
      <c r="FD43" s="263"/>
      <c r="FE43" s="263"/>
      <c r="FF43" s="263"/>
      <c r="FG43" s="263"/>
      <c r="FH43" s="263"/>
      <c r="FI43" s="263"/>
      <c r="FJ43" s="263"/>
      <c r="FK43" s="263"/>
      <c r="FL43" s="263"/>
      <c r="FM43" s="263"/>
      <c r="FN43" s="263"/>
      <c r="FO43" s="263"/>
      <c r="FP43" s="263"/>
      <c r="FQ43" s="263"/>
      <c r="FR43" s="263"/>
      <c r="FS43" s="263"/>
      <c r="FT43" s="263"/>
      <c r="FU43" s="263"/>
      <c r="FV43" s="263"/>
      <c r="FW43" s="263"/>
      <c r="FX43" s="263"/>
      <c r="FY43" s="263"/>
      <c r="FZ43" s="263"/>
      <c r="GA43" s="263"/>
      <c r="GB43" s="263"/>
      <c r="GC43" s="263"/>
      <c r="GD43" s="263"/>
      <c r="GE43" s="263"/>
      <c r="GF43" s="263"/>
      <c r="GG43" s="263"/>
      <c r="GH43" s="263"/>
      <c r="GI43" s="263"/>
      <c r="GJ43" s="263"/>
      <c r="GK43" s="263"/>
      <c r="GL43" s="263"/>
      <c r="GM43" s="263"/>
      <c r="GN43" s="263"/>
      <c r="GO43" s="263"/>
      <c r="GP43" s="263"/>
      <c r="GQ43" s="263"/>
      <c r="GR43" s="263"/>
      <c r="GS43" s="263"/>
      <c r="GT43" s="263"/>
      <c r="GU43" s="263"/>
      <c r="GV43" s="263"/>
      <c r="GW43" s="263"/>
      <c r="GX43" s="263"/>
      <c r="GY43" s="263"/>
      <c r="GZ43" s="263"/>
      <c r="HA43" s="263"/>
      <c r="HB43" s="263"/>
      <c r="HC43" s="263"/>
      <c r="HD43" s="263"/>
      <c r="HE43" s="263"/>
      <c r="HF43" s="263"/>
      <c r="HG43" s="263"/>
      <c r="HH43" s="263"/>
      <c r="HI43" s="263"/>
      <c r="HJ43" s="263"/>
      <c r="HK43" s="263"/>
      <c r="HL43" s="263"/>
      <c r="HM43" s="263"/>
      <c r="HN43" s="263"/>
      <c r="HO43" s="263"/>
      <c r="HP43" s="263"/>
      <c r="HQ43" s="263"/>
      <c r="HR43" s="263"/>
      <c r="HS43" s="263"/>
      <c r="HT43" s="263"/>
      <c r="HU43" s="263"/>
      <c r="HV43" s="263"/>
      <c r="HW43" s="263"/>
      <c r="HX43" s="263"/>
      <c r="HY43" s="263"/>
      <c r="HZ43" s="263"/>
      <c r="IA43" s="263"/>
      <c r="IB43" s="263"/>
      <c r="IC43" s="263"/>
      <c r="ID43" s="263"/>
      <c r="IE43" s="263"/>
      <c r="IF43" s="263"/>
      <c r="IG43" s="263"/>
      <c r="IH43" s="263"/>
      <c r="II43" s="263"/>
      <c r="IJ43" s="263"/>
      <c r="IK43" s="263"/>
      <c r="IL43" s="263"/>
    </row>
    <row r="44" spans="1:246" s="40" customFormat="1" ht="15.75" customHeight="1">
      <c r="A44" s="192"/>
      <c r="B44" s="341"/>
      <c r="C44" s="204"/>
      <c r="D44" s="204"/>
      <c r="E44" s="405"/>
      <c r="F44" s="204"/>
      <c r="G44" s="405"/>
      <c r="H44" s="204"/>
      <c r="I44" s="20"/>
      <c r="J44" s="21"/>
      <c r="K44" s="20"/>
      <c r="L44" s="259"/>
      <c r="M44" s="314"/>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3"/>
      <c r="DM44" s="263"/>
      <c r="DN44" s="263"/>
      <c r="DO44" s="263"/>
      <c r="DP44" s="263"/>
      <c r="DQ44" s="263"/>
      <c r="DR44" s="263"/>
      <c r="DS44" s="263"/>
      <c r="DT44" s="263"/>
      <c r="DU44" s="263"/>
      <c r="DV44" s="263"/>
      <c r="DW44" s="263"/>
      <c r="DX44" s="263"/>
      <c r="DY44" s="263"/>
      <c r="DZ44" s="263"/>
      <c r="EA44" s="263"/>
      <c r="EB44" s="263"/>
      <c r="EC44" s="263"/>
      <c r="ED44" s="263"/>
      <c r="EE44" s="263"/>
      <c r="EF44" s="263"/>
      <c r="EG44" s="263"/>
      <c r="EH44" s="263"/>
      <c r="EI44" s="263"/>
      <c r="EJ44" s="263"/>
      <c r="EK44" s="263"/>
      <c r="EL44" s="263"/>
      <c r="EM44" s="263"/>
      <c r="EN44" s="263"/>
      <c r="EO44" s="263"/>
      <c r="EP44" s="263"/>
      <c r="EQ44" s="263"/>
      <c r="ER44" s="263"/>
      <c r="ES44" s="263"/>
      <c r="ET44" s="263"/>
      <c r="EU44" s="263"/>
      <c r="EV44" s="263"/>
      <c r="EW44" s="263"/>
      <c r="EX44" s="263"/>
      <c r="EY44" s="263"/>
      <c r="EZ44" s="263"/>
      <c r="FA44" s="263"/>
      <c r="FB44" s="263"/>
      <c r="FC44" s="263"/>
      <c r="FD44" s="263"/>
      <c r="FE44" s="263"/>
      <c r="FF44" s="263"/>
      <c r="FG44" s="263"/>
      <c r="FH44" s="263"/>
      <c r="FI44" s="263"/>
      <c r="FJ44" s="263"/>
      <c r="FK44" s="263"/>
      <c r="FL44" s="263"/>
      <c r="FM44" s="263"/>
      <c r="FN44" s="263"/>
      <c r="FO44" s="263"/>
      <c r="FP44" s="263"/>
      <c r="FQ44" s="263"/>
      <c r="FR44" s="263"/>
      <c r="FS44" s="263"/>
      <c r="FT44" s="263"/>
      <c r="FU44" s="263"/>
      <c r="FV44" s="263"/>
      <c r="FW44" s="263"/>
      <c r="FX44" s="263"/>
      <c r="FY44" s="263"/>
      <c r="FZ44" s="263"/>
      <c r="GA44" s="263"/>
      <c r="GB44" s="263"/>
      <c r="GC44" s="263"/>
      <c r="GD44" s="263"/>
      <c r="GE44" s="263"/>
      <c r="GF44" s="263"/>
      <c r="GG44" s="263"/>
      <c r="GH44" s="263"/>
      <c r="GI44" s="263"/>
      <c r="GJ44" s="263"/>
      <c r="GK44" s="263"/>
      <c r="GL44" s="263"/>
      <c r="GM44" s="263"/>
      <c r="GN44" s="263"/>
      <c r="GO44" s="263"/>
      <c r="GP44" s="263"/>
      <c r="GQ44" s="263"/>
      <c r="GR44" s="263"/>
      <c r="GS44" s="263"/>
      <c r="GT44" s="263"/>
      <c r="GU44" s="263"/>
      <c r="GV44" s="263"/>
      <c r="GW44" s="263"/>
      <c r="GX44" s="263"/>
      <c r="GY44" s="263"/>
      <c r="GZ44" s="263"/>
      <c r="HA44" s="263"/>
      <c r="HB44" s="263"/>
      <c r="HC44" s="263"/>
      <c r="HD44" s="263"/>
      <c r="HE44" s="263"/>
      <c r="HF44" s="263"/>
      <c r="HG44" s="263"/>
      <c r="HH44" s="263"/>
      <c r="HI44" s="263"/>
      <c r="HJ44" s="263"/>
      <c r="HK44" s="263"/>
      <c r="HL44" s="263"/>
      <c r="HM44" s="263"/>
      <c r="HN44" s="263"/>
      <c r="HO44" s="263"/>
      <c r="HP44" s="263"/>
      <c r="HQ44" s="263"/>
      <c r="HR44" s="263"/>
      <c r="HS44" s="263"/>
      <c r="HT44" s="263"/>
      <c r="HU44" s="263"/>
      <c r="HV44" s="263"/>
      <c r="HW44" s="263"/>
      <c r="HX44" s="263"/>
      <c r="HY44" s="263"/>
      <c r="HZ44" s="263"/>
      <c r="IA44" s="263"/>
      <c r="IB44" s="263"/>
      <c r="IC44" s="263"/>
      <c r="ID44" s="263"/>
      <c r="IE44" s="263"/>
      <c r="IF44" s="263"/>
      <c r="IG44" s="263"/>
      <c r="IH44" s="263"/>
      <c r="II44" s="263"/>
      <c r="IJ44" s="263"/>
      <c r="IK44" s="263"/>
      <c r="IL44" s="263"/>
    </row>
    <row r="45" spans="1:246" s="40" customFormat="1" ht="15.75" customHeight="1">
      <c r="A45" s="192"/>
      <c r="B45" s="341"/>
      <c r="C45" s="204"/>
      <c r="D45" s="204"/>
      <c r="E45" s="405"/>
      <c r="F45" s="204"/>
      <c r="G45" s="405"/>
      <c r="H45" s="204"/>
      <c r="I45" s="20"/>
      <c r="J45" s="21"/>
      <c r="K45" s="20"/>
      <c r="L45" s="259"/>
      <c r="M45" s="314"/>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263"/>
      <c r="DQ45" s="263"/>
      <c r="DR45" s="263"/>
      <c r="DS45" s="263"/>
      <c r="DT45" s="263"/>
      <c r="DU45" s="263"/>
      <c r="DV45" s="263"/>
      <c r="DW45" s="263"/>
      <c r="DX45" s="263"/>
      <c r="DY45" s="263"/>
      <c r="DZ45" s="263"/>
      <c r="EA45" s="263"/>
      <c r="EB45" s="263"/>
      <c r="EC45" s="263"/>
      <c r="ED45" s="263"/>
      <c r="EE45" s="263"/>
      <c r="EF45" s="263"/>
      <c r="EG45" s="263"/>
      <c r="EH45" s="263"/>
      <c r="EI45" s="263"/>
      <c r="EJ45" s="263"/>
      <c r="EK45" s="263"/>
      <c r="EL45" s="263"/>
      <c r="EM45" s="263"/>
      <c r="EN45" s="263"/>
      <c r="EO45" s="263"/>
      <c r="EP45" s="263"/>
      <c r="EQ45" s="263"/>
      <c r="ER45" s="263"/>
      <c r="ES45" s="263"/>
      <c r="ET45" s="263"/>
      <c r="EU45" s="263"/>
      <c r="EV45" s="263"/>
      <c r="EW45" s="263"/>
      <c r="EX45" s="263"/>
      <c r="EY45" s="263"/>
      <c r="EZ45" s="263"/>
      <c r="FA45" s="263"/>
      <c r="FB45" s="263"/>
      <c r="FC45" s="263"/>
      <c r="FD45" s="263"/>
      <c r="FE45" s="263"/>
      <c r="FF45" s="263"/>
      <c r="FG45" s="263"/>
      <c r="FH45" s="263"/>
      <c r="FI45" s="263"/>
      <c r="FJ45" s="263"/>
      <c r="FK45" s="263"/>
      <c r="FL45" s="263"/>
      <c r="FM45" s="263"/>
      <c r="FN45" s="263"/>
      <c r="FO45" s="263"/>
      <c r="FP45" s="263"/>
      <c r="FQ45" s="263"/>
      <c r="FR45" s="263"/>
      <c r="FS45" s="263"/>
      <c r="FT45" s="263"/>
      <c r="FU45" s="263"/>
      <c r="FV45" s="263"/>
      <c r="FW45" s="263"/>
      <c r="FX45" s="263"/>
      <c r="FY45" s="263"/>
      <c r="FZ45" s="263"/>
      <c r="GA45" s="263"/>
      <c r="GB45" s="263"/>
      <c r="GC45" s="263"/>
      <c r="GD45" s="263"/>
      <c r="GE45" s="263"/>
      <c r="GF45" s="263"/>
      <c r="GG45" s="263"/>
      <c r="GH45" s="263"/>
      <c r="GI45" s="263"/>
      <c r="GJ45" s="263"/>
      <c r="GK45" s="263"/>
      <c r="GL45" s="263"/>
      <c r="GM45" s="263"/>
      <c r="GN45" s="263"/>
      <c r="GO45" s="263"/>
      <c r="GP45" s="263"/>
      <c r="GQ45" s="263"/>
      <c r="GR45" s="263"/>
      <c r="GS45" s="263"/>
      <c r="GT45" s="263"/>
      <c r="GU45" s="263"/>
      <c r="GV45" s="263"/>
      <c r="GW45" s="263"/>
      <c r="GX45" s="263"/>
      <c r="GY45" s="263"/>
      <c r="GZ45" s="263"/>
      <c r="HA45" s="263"/>
      <c r="HB45" s="263"/>
      <c r="HC45" s="263"/>
      <c r="HD45" s="263"/>
      <c r="HE45" s="263"/>
      <c r="HF45" s="263"/>
      <c r="HG45" s="263"/>
      <c r="HH45" s="263"/>
      <c r="HI45" s="263"/>
      <c r="HJ45" s="263"/>
      <c r="HK45" s="263"/>
      <c r="HL45" s="263"/>
      <c r="HM45" s="263"/>
      <c r="HN45" s="263"/>
      <c r="HO45" s="263"/>
      <c r="HP45" s="263"/>
      <c r="HQ45" s="263"/>
      <c r="HR45" s="263"/>
      <c r="HS45" s="263"/>
      <c r="HT45" s="263"/>
      <c r="HU45" s="263"/>
      <c r="HV45" s="263"/>
      <c r="HW45" s="263"/>
      <c r="HX45" s="263"/>
      <c r="HY45" s="263"/>
      <c r="HZ45" s="263"/>
      <c r="IA45" s="263"/>
      <c r="IB45" s="263"/>
      <c r="IC45" s="263"/>
      <c r="ID45" s="263"/>
      <c r="IE45" s="263"/>
      <c r="IF45" s="263"/>
      <c r="IG45" s="263"/>
      <c r="IH45" s="263"/>
      <c r="II45" s="263"/>
      <c r="IJ45" s="263"/>
      <c r="IK45" s="263"/>
      <c r="IL45" s="263"/>
    </row>
    <row r="46" spans="1:246" s="40" customFormat="1" ht="15.75" customHeight="1">
      <c r="A46" s="192"/>
      <c r="B46" s="341"/>
      <c r="C46" s="204"/>
      <c r="D46" s="204"/>
      <c r="E46" s="405"/>
      <c r="F46" s="204"/>
      <c r="G46" s="405"/>
      <c r="H46" s="204"/>
      <c r="I46" s="20"/>
      <c r="J46" s="21"/>
      <c r="K46" s="20"/>
      <c r="L46" s="259"/>
      <c r="M46" s="314"/>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c r="EI46" s="263"/>
      <c r="EJ46" s="263"/>
      <c r="EK46" s="263"/>
      <c r="EL46" s="263"/>
      <c r="EM46" s="263"/>
      <c r="EN46" s="263"/>
      <c r="EO46" s="263"/>
      <c r="EP46" s="263"/>
      <c r="EQ46" s="263"/>
      <c r="ER46" s="263"/>
      <c r="ES46" s="263"/>
      <c r="ET46" s="263"/>
      <c r="EU46" s="263"/>
      <c r="EV46" s="263"/>
      <c r="EW46" s="263"/>
      <c r="EX46" s="263"/>
      <c r="EY46" s="263"/>
      <c r="EZ46" s="263"/>
      <c r="FA46" s="263"/>
      <c r="FB46" s="263"/>
      <c r="FC46" s="263"/>
      <c r="FD46" s="263"/>
      <c r="FE46" s="263"/>
      <c r="FF46" s="263"/>
      <c r="FG46" s="263"/>
      <c r="FH46" s="263"/>
      <c r="FI46" s="263"/>
      <c r="FJ46" s="263"/>
      <c r="FK46" s="263"/>
      <c r="FL46" s="263"/>
      <c r="FM46" s="263"/>
      <c r="FN46" s="263"/>
      <c r="FO46" s="263"/>
      <c r="FP46" s="263"/>
      <c r="FQ46" s="263"/>
      <c r="FR46" s="263"/>
      <c r="FS46" s="263"/>
      <c r="FT46" s="263"/>
      <c r="FU46" s="263"/>
      <c r="FV46" s="263"/>
      <c r="FW46" s="263"/>
      <c r="FX46" s="263"/>
      <c r="FY46" s="263"/>
      <c r="FZ46" s="263"/>
      <c r="GA46" s="263"/>
      <c r="GB46" s="263"/>
      <c r="GC46" s="263"/>
      <c r="GD46" s="263"/>
      <c r="GE46" s="263"/>
      <c r="GF46" s="263"/>
      <c r="GG46" s="263"/>
      <c r="GH46" s="263"/>
      <c r="GI46" s="263"/>
      <c r="GJ46" s="263"/>
      <c r="GK46" s="263"/>
      <c r="GL46" s="263"/>
      <c r="GM46" s="263"/>
      <c r="GN46" s="263"/>
      <c r="GO46" s="263"/>
      <c r="GP46" s="263"/>
      <c r="GQ46" s="263"/>
      <c r="GR46" s="263"/>
      <c r="GS46" s="263"/>
      <c r="GT46" s="263"/>
      <c r="GU46" s="263"/>
      <c r="GV46" s="263"/>
      <c r="GW46" s="263"/>
      <c r="GX46" s="263"/>
      <c r="GY46" s="263"/>
      <c r="GZ46" s="263"/>
      <c r="HA46" s="263"/>
      <c r="HB46" s="263"/>
      <c r="HC46" s="263"/>
      <c r="HD46" s="263"/>
      <c r="HE46" s="263"/>
      <c r="HF46" s="263"/>
      <c r="HG46" s="263"/>
      <c r="HH46" s="263"/>
      <c r="HI46" s="263"/>
      <c r="HJ46" s="263"/>
      <c r="HK46" s="263"/>
      <c r="HL46" s="263"/>
      <c r="HM46" s="263"/>
      <c r="HN46" s="263"/>
      <c r="HO46" s="263"/>
      <c r="HP46" s="263"/>
      <c r="HQ46" s="263"/>
      <c r="HR46" s="263"/>
      <c r="HS46" s="263"/>
      <c r="HT46" s="263"/>
      <c r="HU46" s="263"/>
      <c r="HV46" s="263"/>
      <c r="HW46" s="263"/>
      <c r="HX46" s="263"/>
      <c r="HY46" s="263"/>
      <c r="HZ46" s="263"/>
      <c r="IA46" s="263"/>
      <c r="IB46" s="263"/>
      <c r="IC46" s="263"/>
      <c r="ID46" s="263"/>
      <c r="IE46" s="263"/>
      <c r="IF46" s="263"/>
      <c r="IG46" s="263"/>
      <c r="IH46" s="263"/>
      <c r="II46" s="263"/>
      <c r="IJ46" s="263"/>
      <c r="IK46" s="263"/>
      <c r="IL46" s="263"/>
    </row>
    <row r="47" spans="1:246" s="40" customFormat="1" ht="15.75" customHeight="1">
      <c r="A47" s="192"/>
      <c r="B47" s="341"/>
      <c r="C47" s="204"/>
      <c r="D47" s="204"/>
      <c r="E47" s="405"/>
      <c r="F47" s="204"/>
      <c r="G47" s="405"/>
      <c r="H47" s="204"/>
      <c r="I47" s="20"/>
      <c r="J47" s="21"/>
      <c r="K47" s="20"/>
      <c r="L47" s="259"/>
      <c r="M47" s="314"/>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c r="EI47" s="263"/>
      <c r="EJ47" s="263"/>
      <c r="EK47" s="263"/>
      <c r="EL47" s="263"/>
      <c r="EM47" s="263"/>
      <c r="EN47" s="263"/>
      <c r="EO47" s="263"/>
      <c r="EP47" s="263"/>
      <c r="EQ47" s="263"/>
      <c r="ER47" s="263"/>
      <c r="ES47" s="263"/>
      <c r="ET47" s="263"/>
      <c r="EU47" s="263"/>
      <c r="EV47" s="263"/>
      <c r="EW47" s="263"/>
      <c r="EX47" s="263"/>
      <c r="EY47" s="263"/>
      <c r="EZ47" s="263"/>
      <c r="FA47" s="263"/>
      <c r="FB47" s="263"/>
      <c r="FC47" s="263"/>
      <c r="FD47" s="263"/>
      <c r="FE47" s="263"/>
      <c r="FF47" s="263"/>
      <c r="FG47" s="263"/>
      <c r="FH47" s="263"/>
      <c r="FI47" s="263"/>
      <c r="FJ47" s="263"/>
      <c r="FK47" s="263"/>
      <c r="FL47" s="263"/>
      <c r="FM47" s="263"/>
      <c r="FN47" s="263"/>
      <c r="FO47" s="263"/>
      <c r="FP47" s="263"/>
      <c r="FQ47" s="263"/>
      <c r="FR47" s="263"/>
      <c r="FS47" s="263"/>
      <c r="FT47" s="263"/>
      <c r="FU47" s="263"/>
      <c r="FV47" s="263"/>
      <c r="FW47" s="263"/>
      <c r="FX47" s="263"/>
      <c r="FY47" s="263"/>
      <c r="FZ47" s="263"/>
      <c r="GA47" s="263"/>
      <c r="GB47" s="263"/>
      <c r="GC47" s="263"/>
      <c r="GD47" s="263"/>
      <c r="GE47" s="263"/>
      <c r="GF47" s="26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63"/>
      <c r="HR47" s="263"/>
      <c r="HS47" s="263"/>
      <c r="HT47" s="263"/>
      <c r="HU47" s="263"/>
      <c r="HV47" s="263"/>
      <c r="HW47" s="263"/>
      <c r="HX47" s="263"/>
      <c r="HY47" s="263"/>
      <c r="HZ47" s="263"/>
      <c r="IA47" s="263"/>
      <c r="IB47" s="263"/>
      <c r="IC47" s="263"/>
      <c r="ID47" s="263"/>
      <c r="IE47" s="263"/>
      <c r="IF47" s="263"/>
      <c r="IG47" s="263"/>
      <c r="IH47" s="263"/>
      <c r="II47" s="263"/>
      <c r="IJ47" s="263"/>
      <c r="IK47" s="263"/>
      <c r="IL47" s="263"/>
    </row>
    <row r="48" spans="1:246" s="40" customFormat="1" ht="15.75" customHeight="1" thickBot="1">
      <c r="A48" s="192"/>
      <c r="B48" s="341"/>
      <c r="C48" s="204"/>
      <c r="D48" s="204"/>
      <c r="E48" s="405"/>
      <c r="F48" s="204"/>
      <c r="G48" s="405"/>
      <c r="H48" s="204"/>
      <c r="I48" s="20"/>
      <c r="J48" s="21"/>
      <c r="K48" s="20"/>
      <c r="L48" s="259"/>
      <c r="M48" s="314"/>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row>
    <row r="49" spans="1:246" s="40" customFormat="1" ht="29.25" thickTop="1">
      <c r="A49" s="648"/>
      <c r="B49" s="649"/>
      <c r="C49" s="650" t="s">
        <v>64</v>
      </c>
      <c r="D49" s="738"/>
      <c r="E49" s="733" t="s">
        <v>57</v>
      </c>
      <c r="F49" s="651"/>
      <c r="G49" s="652" t="s">
        <v>58</v>
      </c>
      <c r="H49" s="722"/>
      <c r="I49" s="653" t="s">
        <v>1221</v>
      </c>
      <c r="J49" s="727"/>
      <c r="K49" s="654" t="s">
        <v>1143</v>
      </c>
      <c r="L49" s="259"/>
      <c r="M49" s="314"/>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c r="EL49" s="263"/>
      <c r="EM49" s="263"/>
      <c r="EN49" s="263"/>
      <c r="EO49" s="263"/>
      <c r="EP49" s="263"/>
      <c r="EQ49" s="263"/>
      <c r="ER49" s="263"/>
      <c r="ES49" s="263"/>
      <c r="ET49" s="263"/>
      <c r="EU49" s="263"/>
      <c r="EV49" s="263"/>
      <c r="EW49" s="263"/>
      <c r="EX49" s="263"/>
      <c r="EY49" s="263"/>
      <c r="EZ49" s="263"/>
      <c r="FA49" s="263"/>
      <c r="FB49" s="263"/>
      <c r="FC49" s="263"/>
      <c r="FD49" s="263"/>
      <c r="FE49" s="263"/>
      <c r="FF49" s="263"/>
      <c r="FG49" s="263"/>
      <c r="FH49" s="263"/>
      <c r="FI49" s="263"/>
      <c r="FJ49" s="263"/>
      <c r="FK49" s="263"/>
      <c r="FL49" s="263"/>
      <c r="FM49" s="263"/>
      <c r="FN49" s="263"/>
      <c r="FO49" s="263"/>
      <c r="FP49" s="263"/>
      <c r="FQ49" s="263"/>
      <c r="FR49" s="263"/>
      <c r="FS49" s="263"/>
      <c r="FT49" s="263"/>
      <c r="FU49" s="263"/>
      <c r="FV49" s="263"/>
      <c r="FW49" s="263"/>
      <c r="FX49" s="263"/>
      <c r="FY49" s="263"/>
      <c r="FZ49" s="263"/>
      <c r="GA49" s="263"/>
      <c r="GB49" s="263"/>
      <c r="GC49" s="263"/>
      <c r="GD49" s="263"/>
      <c r="GE49" s="263"/>
      <c r="GF49" s="263"/>
      <c r="GG49" s="263"/>
      <c r="GH49" s="263"/>
      <c r="GI49" s="263"/>
      <c r="GJ49" s="263"/>
      <c r="GK49" s="263"/>
      <c r="GL49" s="263"/>
      <c r="GM49" s="263"/>
      <c r="GN49" s="263"/>
      <c r="GO49" s="263"/>
      <c r="GP49" s="263"/>
      <c r="GQ49" s="263"/>
      <c r="GR49" s="263"/>
      <c r="GS49" s="263"/>
      <c r="GT49" s="263"/>
      <c r="GU49" s="263"/>
      <c r="GV49" s="263"/>
      <c r="GW49" s="263"/>
      <c r="GX49" s="263"/>
      <c r="GY49" s="263"/>
      <c r="GZ49" s="263"/>
      <c r="HA49" s="263"/>
      <c r="HB49" s="263"/>
      <c r="HC49" s="263"/>
      <c r="HD49" s="263"/>
      <c r="HE49" s="263"/>
      <c r="HF49" s="263"/>
      <c r="HG49" s="263"/>
      <c r="HH49" s="263"/>
      <c r="HI49" s="263"/>
      <c r="HJ49" s="263"/>
      <c r="HK49" s="263"/>
      <c r="HL49" s="263"/>
      <c r="HM49" s="263"/>
      <c r="HN49" s="263"/>
      <c r="HO49" s="263"/>
      <c r="HP49" s="263"/>
      <c r="HQ49" s="263"/>
      <c r="HR49" s="263"/>
      <c r="HS49" s="263"/>
      <c r="HT49" s="263"/>
      <c r="HU49" s="263"/>
      <c r="HV49" s="263"/>
      <c r="HW49" s="263"/>
      <c r="HX49" s="263"/>
      <c r="HY49" s="263"/>
      <c r="HZ49" s="263"/>
      <c r="IA49" s="263"/>
      <c r="IB49" s="263"/>
      <c r="IC49" s="263"/>
      <c r="ID49" s="263"/>
      <c r="IE49" s="263"/>
      <c r="IF49" s="263"/>
      <c r="IG49" s="263"/>
      <c r="IH49" s="263"/>
      <c r="II49" s="263"/>
      <c r="IJ49" s="263"/>
      <c r="IK49" s="263"/>
      <c r="IL49" s="263"/>
    </row>
    <row r="50" spans="1:246" s="40" customFormat="1" ht="30" customHeight="1">
      <c r="A50" s="632" t="s">
        <v>999</v>
      </c>
      <c r="B50" s="192" t="s">
        <v>1000</v>
      </c>
      <c r="C50" s="192"/>
      <c r="D50" s="723"/>
      <c r="E50" s="734">
        <v>220</v>
      </c>
      <c r="F50" s="192"/>
      <c r="G50" s="402"/>
      <c r="H50" s="723"/>
      <c r="I50" s="165">
        <f>I51+I54+I57+I60</f>
        <v>6482891975</v>
      </c>
      <c r="J50" s="728"/>
      <c r="K50" s="633">
        <f>K51+K54+K57+K60</f>
        <v>4832005962</v>
      </c>
      <c r="L50" s="259">
        <f>I50-K50</f>
        <v>1650886013</v>
      </c>
      <c r="M50" s="314">
        <f t="shared" si="0"/>
        <v>0.3416564519959092</v>
      </c>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3"/>
      <c r="DH50" s="263"/>
      <c r="DI50" s="263"/>
      <c r="DJ50" s="263"/>
      <c r="DK50" s="263"/>
      <c r="DL50" s="263"/>
      <c r="DM50" s="263"/>
      <c r="DN50" s="263"/>
      <c r="DO50" s="263"/>
      <c r="DP50" s="263"/>
      <c r="DQ50" s="263"/>
      <c r="DR50" s="263"/>
      <c r="DS50" s="263"/>
      <c r="DT50" s="263"/>
      <c r="DU50" s="263"/>
      <c r="DV50" s="263"/>
      <c r="DW50" s="263"/>
      <c r="DX50" s="263"/>
      <c r="DY50" s="263"/>
      <c r="DZ50" s="263"/>
      <c r="EA50" s="263"/>
      <c r="EB50" s="263"/>
      <c r="EC50" s="263"/>
      <c r="ED50" s="263"/>
      <c r="EE50" s="263"/>
      <c r="EF50" s="263"/>
      <c r="EG50" s="263"/>
      <c r="EH50" s="263"/>
      <c r="EI50" s="263"/>
      <c r="EJ50" s="263"/>
      <c r="EK50" s="263"/>
      <c r="EL50" s="263"/>
      <c r="EM50" s="263"/>
      <c r="EN50" s="263"/>
      <c r="EO50" s="263"/>
      <c r="EP50" s="263"/>
      <c r="EQ50" s="263"/>
      <c r="ER50" s="263"/>
      <c r="ES50" s="263"/>
      <c r="ET50" s="263"/>
      <c r="EU50" s="263"/>
      <c r="EV50" s="263"/>
      <c r="EW50" s="263"/>
      <c r="EX50" s="263"/>
      <c r="EY50" s="263"/>
      <c r="EZ50" s="263"/>
      <c r="FA50" s="263"/>
      <c r="FB50" s="263"/>
      <c r="FC50" s="263"/>
      <c r="FD50" s="263"/>
      <c r="FE50" s="263"/>
      <c r="FF50" s="263"/>
      <c r="FG50" s="263"/>
      <c r="FH50" s="263"/>
      <c r="FI50" s="263"/>
      <c r="FJ50" s="263"/>
      <c r="FK50" s="263"/>
      <c r="FL50" s="263"/>
      <c r="FM50" s="263"/>
      <c r="FN50" s="263"/>
      <c r="FO50" s="263"/>
      <c r="FP50" s="263"/>
      <c r="FQ50" s="263"/>
      <c r="FR50" s="263"/>
      <c r="FS50" s="263"/>
      <c r="FT50" s="263"/>
      <c r="FU50" s="263"/>
      <c r="FV50" s="263"/>
      <c r="FW50" s="263"/>
      <c r="FX50" s="263"/>
      <c r="FY50" s="263"/>
      <c r="FZ50" s="263"/>
      <c r="GA50" s="263"/>
      <c r="GB50" s="263"/>
      <c r="GC50" s="263"/>
      <c r="GD50" s="263"/>
      <c r="GE50" s="263"/>
      <c r="GF50" s="263"/>
      <c r="GG50" s="263"/>
      <c r="GH50" s="263"/>
      <c r="GI50" s="263"/>
      <c r="GJ50" s="263"/>
      <c r="GK50" s="263"/>
      <c r="GL50" s="263"/>
      <c r="GM50" s="263"/>
      <c r="GN50" s="263"/>
      <c r="GO50" s="263"/>
      <c r="GP50" s="263"/>
      <c r="GQ50" s="263"/>
      <c r="GR50" s="263"/>
      <c r="GS50" s="263"/>
      <c r="GT50" s="263"/>
      <c r="GU50" s="263"/>
      <c r="GV50" s="263"/>
      <c r="GW50" s="263"/>
      <c r="GX50" s="263"/>
      <c r="GY50" s="263"/>
      <c r="GZ50" s="263"/>
      <c r="HA50" s="263"/>
      <c r="HB50" s="263"/>
      <c r="HC50" s="263"/>
      <c r="HD50" s="263"/>
      <c r="HE50" s="263"/>
      <c r="HF50" s="263"/>
      <c r="HG50" s="263"/>
      <c r="HH50" s="263"/>
      <c r="HI50" s="263"/>
      <c r="HJ50" s="263"/>
      <c r="HK50" s="263"/>
      <c r="HL50" s="263"/>
      <c r="HM50" s="263"/>
      <c r="HN50" s="263"/>
      <c r="HO50" s="263"/>
      <c r="HP50" s="263"/>
      <c r="HQ50" s="263"/>
      <c r="HR50" s="263"/>
      <c r="HS50" s="263"/>
      <c r="HT50" s="263"/>
      <c r="HU50" s="263"/>
      <c r="HV50" s="263"/>
      <c r="HW50" s="263"/>
      <c r="HX50" s="263"/>
      <c r="HY50" s="263"/>
      <c r="HZ50" s="263"/>
      <c r="IA50" s="263"/>
      <c r="IB50" s="263"/>
      <c r="IC50" s="263"/>
      <c r="ID50" s="263"/>
      <c r="IE50" s="263"/>
      <c r="IF50" s="263"/>
      <c r="IG50" s="263"/>
      <c r="IH50" s="263"/>
      <c r="II50" s="263"/>
      <c r="IJ50" s="263"/>
      <c r="IK50" s="263"/>
      <c r="IL50" s="263"/>
    </row>
    <row r="51" spans="1:246" s="40" customFormat="1" ht="15.75" customHeight="1">
      <c r="A51" s="634"/>
      <c r="B51" s="341" t="s">
        <v>925</v>
      </c>
      <c r="C51" s="204" t="s">
        <v>1001</v>
      </c>
      <c r="D51" s="724"/>
      <c r="E51" s="735">
        <v>221</v>
      </c>
      <c r="F51" s="204"/>
      <c r="G51" s="405" t="s">
        <v>894</v>
      </c>
      <c r="H51" s="724"/>
      <c r="I51" s="20">
        <f>SUM(I52:I53)</f>
        <v>5438597753</v>
      </c>
      <c r="J51" s="746">
        <f>SUM(J52:J53)</f>
        <v>0</v>
      </c>
      <c r="K51" s="636">
        <f>SUM(K52:K53)</f>
        <v>3728128118</v>
      </c>
      <c r="L51" s="259">
        <f>I51-K51</f>
        <v>1710469635</v>
      </c>
      <c r="M51" s="314">
        <f t="shared" si="0"/>
        <v>0.45880119482524717</v>
      </c>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3"/>
      <c r="EF51" s="263"/>
      <c r="EG51" s="263"/>
      <c r="EH51" s="263"/>
      <c r="EI51" s="263"/>
      <c r="EJ51" s="263"/>
      <c r="EK51" s="263"/>
      <c r="EL51" s="263"/>
      <c r="EM51" s="263"/>
      <c r="EN51" s="263"/>
      <c r="EO51" s="263"/>
      <c r="EP51" s="263"/>
      <c r="EQ51" s="263"/>
      <c r="ER51" s="263"/>
      <c r="ES51" s="263"/>
      <c r="ET51" s="263"/>
      <c r="EU51" s="263"/>
      <c r="EV51" s="263"/>
      <c r="EW51" s="263"/>
      <c r="EX51" s="263"/>
      <c r="EY51" s="263"/>
      <c r="EZ51" s="263"/>
      <c r="FA51" s="263"/>
      <c r="FB51" s="263"/>
      <c r="FC51" s="263"/>
      <c r="FD51" s="263"/>
      <c r="FE51" s="263"/>
      <c r="FF51" s="263"/>
      <c r="FG51" s="263"/>
      <c r="FH51" s="263"/>
      <c r="FI51" s="263"/>
      <c r="FJ51" s="263"/>
      <c r="FK51" s="263"/>
      <c r="FL51" s="263"/>
      <c r="FM51" s="263"/>
      <c r="FN51" s="263"/>
      <c r="FO51" s="263"/>
      <c r="FP51" s="263"/>
      <c r="FQ51" s="263"/>
      <c r="FR51" s="263"/>
      <c r="FS51" s="263"/>
      <c r="FT51" s="263"/>
      <c r="FU51" s="263"/>
      <c r="FV51" s="263"/>
      <c r="FW51" s="263"/>
      <c r="FX51" s="263"/>
      <c r="FY51" s="263"/>
      <c r="FZ51" s="263"/>
      <c r="GA51" s="263"/>
      <c r="GB51" s="263"/>
      <c r="GC51" s="263"/>
      <c r="GD51" s="263"/>
      <c r="GE51" s="263"/>
      <c r="GF51" s="263"/>
      <c r="GG51" s="263"/>
      <c r="GH51" s="263"/>
      <c r="GI51" s="263"/>
      <c r="GJ51" s="263"/>
      <c r="GK51" s="263"/>
      <c r="GL51" s="263"/>
      <c r="GM51" s="263"/>
      <c r="GN51" s="263"/>
      <c r="GO51" s="263"/>
      <c r="GP51" s="263"/>
      <c r="GQ51" s="263"/>
      <c r="GR51" s="263"/>
      <c r="GS51" s="263"/>
      <c r="GT51" s="263"/>
      <c r="GU51" s="263"/>
      <c r="GV51" s="263"/>
      <c r="GW51" s="263"/>
      <c r="GX51" s="263"/>
      <c r="GY51" s="263"/>
      <c r="GZ51" s="263"/>
      <c r="HA51" s="263"/>
      <c r="HB51" s="263"/>
      <c r="HC51" s="263"/>
      <c r="HD51" s="263"/>
      <c r="HE51" s="263"/>
      <c r="HF51" s="263"/>
      <c r="HG51" s="263"/>
      <c r="HH51" s="263"/>
      <c r="HI51" s="263"/>
      <c r="HJ51" s="263"/>
      <c r="HK51" s="263"/>
      <c r="HL51" s="263"/>
      <c r="HM51" s="263"/>
      <c r="HN51" s="263"/>
      <c r="HO51" s="263"/>
      <c r="HP51" s="263"/>
      <c r="HQ51" s="263"/>
      <c r="HR51" s="263"/>
      <c r="HS51" s="263"/>
      <c r="HT51" s="263"/>
      <c r="HU51" s="263"/>
      <c r="HV51" s="263"/>
      <c r="HW51" s="263"/>
      <c r="HX51" s="263"/>
      <c r="HY51" s="263"/>
      <c r="HZ51" s="263"/>
      <c r="IA51" s="263"/>
      <c r="IB51" s="263"/>
      <c r="IC51" s="263"/>
      <c r="ID51" s="263"/>
      <c r="IE51" s="263"/>
      <c r="IF51" s="263"/>
      <c r="IG51" s="263"/>
      <c r="IH51" s="263"/>
      <c r="II51" s="263"/>
      <c r="IJ51" s="263"/>
      <c r="IK51" s="263"/>
      <c r="IL51" s="263"/>
    </row>
    <row r="52" spans="1:246" s="40" customFormat="1" ht="15.75" customHeight="1">
      <c r="A52" s="634"/>
      <c r="B52" s="404"/>
      <c r="C52" s="406" t="s">
        <v>1002</v>
      </c>
      <c r="D52" s="740"/>
      <c r="E52" s="741">
        <v>222</v>
      </c>
      <c r="F52" s="208"/>
      <c r="G52" s="407"/>
      <c r="H52" s="740"/>
      <c r="I52" s="635">
        <v>9144855325</v>
      </c>
      <c r="J52" s="747"/>
      <c r="K52" s="640">
        <v>7858602204</v>
      </c>
      <c r="L52" s="259">
        <f>I52-K52</f>
        <v>1286253121</v>
      </c>
      <c r="M52" s="314">
        <f t="shared" si="0"/>
        <v>0.16367454257263483</v>
      </c>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c r="DM52" s="263"/>
      <c r="DN52" s="263"/>
      <c r="DO52" s="263"/>
      <c r="DP52" s="263"/>
      <c r="DQ52" s="263"/>
      <c r="DR52" s="263"/>
      <c r="DS52" s="263"/>
      <c r="DT52" s="263"/>
      <c r="DU52" s="263"/>
      <c r="DV52" s="263"/>
      <c r="DW52" s="263"/>
      <c r="DX52" s="263"/>
      <c r="DY52" s="263"/>
      <c r="DZ52" s="263"/>
      <c r="EA52" s="263"/>
      <c r="EB52" s="263"/>
      <c r="EC52" s="263"/>
      <c r="ED52" s="263"/>
      <c r="EE52" s="263"/>
      <c r="EF52" s="263"/>
      <c r="EG52" s="263"/>
      <c r="EH52" s="263"/>
      <c r="EI52" s="263"/>
      <c r="EJ52" s="263"/>
      <c r="EK52" s="263"/>
      <c r="EL52" s="263"/>
      <c r="EM52" s="263"/>
      <c r="EN52" s="263"/>
      <c r="EO52" s="263"/>
      <c r="EP52" s="263"/>
      <c r="EQ52" s="263"/>
      <c r="ER52" s="263"/>
      <c r="ES52" s="263"/>
      <c r="ET52" s="263"/>
      <c r="EU52" s="263"/>
      <c r="EV52" s="263"/>
      <c r="EW52" s="263"/>
      <c r="EX52" s="263"/>
      <c r="EY52" s="263"/>
      <c r="EZ52" s="263"/>
      <c r="FA52" s="263"/>
      <c r="FB52" s="263"/>
      <c r="FC52" s="263"/>
      <c r="FD52" s="263"/>
      <c r="FE52" s="263"/>
      <c r="FF52" s="263"/>
      <c r="FG52" s="263"/>
      <c r="FH52" s="263"/>
      <c r="FI52" s="263"/>
      <c r="FJ52" s="263"/>
      <c r="FK52" s="263"/>
      <c r="FL52" s="263"/>
      <c r="FM52" s="263"/>
      <c r="FN52" s="263"/>
      <c r="FO52" s="263"/>
      <c r="FP52" s="263"/>
      <c r="FQ52" s="263"/>
      <c r="FR52" s="263"/>
      <c r="FS52" s="263"/>
      <c r="FT52" s="263"/>
      <c r="FU52" s="263"/>
      <c r="FV52" s="263"/>
      <c r="FW52" s="263"/>
      <c r="FX52" s="263"/>
      <c r="FY52" s="263"/>
      <c r="FZ52" s="263"/>
      <c r="GA52" s="263"/>
      <c r="GB52" s="263"/>
      <c r="GC52" s="263"/>
      <c r="GD52" s="263"/>
      <c r="GE52" s="263"/>
      <c r="GF52" s="263"/>
      <c r="GG52" s="263"/>
      <c r="GH52" s="263"/>
      <c r="GI52" s="263"/>
      <c r="GJ52" s="263"/>
      <c r="GK52" s="263"/>
      <c r="GL52" s="263"/>
      <c r="GM52" s="263"/>
      <c r="GN52" s="263"/>
      <c r="GO52" s="263"/>
      <c r="GP52" s="263"/>
      <c r="GQ52" s="263"/>
      <c r="GR52" s="263"/>
      <c r="GS52" s="263"/>
      <c r="GT52" s="263"/>
      <c r="GU52" s="263"/>
      <c r="GV52" s="263"/>
      <c r="GW52" s="263"/>
      <c r="GX52" s="263"/>
      <c r="GY52" s="263"/>
      <c r="GZ52" s="263"/>
      <c r="HA52" s="263"/>
      <c r="HB52" s="263"/>
      <c r="HC52" s="263"/>
      <c r="HD52" s="263"/>
      <c r="HE52" s="263"/>
      <c r="HF52" s="263"/>
      <c r="HG52" s="263"/>
      <c r="HH52" s="263"/>
      <c r="HI52" s="263"/>
      <c r="HJ52" s="263"/>
      <c r="HK52" s="263"/>
      <c r="HL52" s="263"/>
      <c r="HM52" s="263"/>
      <c r="HN52" s="263"/>
      <c r="HO52" s="263"/>
      <c r="HP52" s="263"/>
      <c r="HQ52" s="263"/>
      <c r="HR52" s="263"/>
      <c r="HS52" s="263"/>
      <c r="HT52" s="263"/>
      <c r="HU52" s="263"/>
      <c r="HV52" s="263"/>
      <c r="HW52" s="263"/>
      <c r="HX52" s="263"/>
      <c r="HY52" s="263"/>
      <c r="HZ52" s="263"/>
      <c r="IA52" s="263"/>
      <c r="IB52" s="263"/>
      <c r="IC52" s="263"/>
      <c r="ID52" s="263"/>
      <c r="IE52" s="263"/>
      <c r="IF52" s="263"/>
      <c r="IG52" s="263"/>
      <c r="IH52" s="263"/>
      <c r="II52" s="263"/>
      <c r="IJ52" s="263"/>
      <c r="IK52" s="263"/>
      <c r="IL52" s="263"/>
    </row>
    <row r="53" spans="1:246" s="40" customFormat="1" ht="15.75" customHeight="1">
      <c r="A53" s="634"/>
      <c r="B53" s="404"/>
      <c r="C53" s="406" t="s">
        <v>1003</v>
      </c>
      <c r="D53" s="740"/>
      <c r="E53" s="741">
        <v>223</v>
      </c>
      <c r="F53" s="208"/>
      <c r="G53" s="402"/>
      <c r="H53" s="740"/>
      <c r="I53" s="635">
        <v>-3706257572</v>
      </c>
      <c r="J53" s="747"/>
      <c r="K53" s="640">
        <v>-4130474086</v>
      </c>
      <c r="L53" s="259">
        <f>I53-K53</f>
        <v>424216514</v>
      </c>
      <c r="M53" s="314">
        <f t="shared" si="0"/>
        <v>-0.1027040734713376</v>
      </c>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3"/>
      <c r="DM53" s="263"/>
      <c r="DN53" s="263"/>
      <c r="DO53" s="263"/>
      <c r="DP53" s="263"/>
      <c r="DQ53" s="263"/>
      <c r="DR53" s="263"/>
      <c r="DS53" s="263"/>
      <c r="DT53" s="263"/>
      <c r="DU53" s="263"/>
      <c r="DV53" s="263"/>
      <c r="DW53" s="263"/>
      <c r="DX53" s="263"/>
      <c r="DY53" s="263"/>
      <c r="DZ53" s="263"/>
      <c r="EA53" s="263"/>
      <c r="EB53" s="263"/>
      <c r="EC53" s="263"/>
      <c r="ED53" s="263"/>
      <c r="EE53" s="263"/>
      <c r="EF53" s="263"/>
      <c r="EG53" s="263"/>
      <c r="EH53" s="263"/>
      <c r="EI53" s="263"/>
      <c r="EJ53" s="263"/>
      <c r="EK53" s="263"/>
      <c r="EL53" s="263"/>
      <c r="EM53" s="263"/>
      <c r="EN53" s="263"/>
      <c r="EO53" s="263"/>
      <c r="EP53" s="263"/>
      <c r="EQ53" s="263"/>
      <c r="ER53" s="263"/>
      <c r="ES53" s="263"/>
      <c r="ET53" s="263"/>
      <c r="EU53" s="263"/>
      <c r="EV53" s="263"/>
      <c r="EW53" s="263"/>
      <c r="EX53" s="263"/>
      <c r="EY53" s="263"/>
      <c r="EZ53" s="263"/>
      <c r="FA53" s="263"/>
      <c r="FB53" s="263"/>
      <c r="FC53" s="263"/>
      <c r="FD53" s="263"/>
      <c r="FE53" s="263"/>
      <c r="FF53" s="263"/>
      <c r="FG53" s="263"/>
      <c r="FH53" s="263"/>
      <c r="FI53" s="263"/>
      <c r="FJ53" s="263"/>
      <c r="FK53" s="263"/>
      <c r="FL53" s="263"/>
      <c r="FM53" s="263"/>
      <c r="FN53" s="263"/>
      <c r="FO53" s="263"/>
      <c r="FP53" s="263"/>
      <c r="FQ53" s="263"/>
      <c r="FR53" s="263"/>
      <c r="FS53" s="263"/>
      <c r="FT53" s="263"/>
      <c r="FU53" s="263"/>
      <c r="FV53" s="263"/>
      <c r="FW53" s="263"/>
      <c r="FX53" s="263"/>
      <c r="FY53" s="263"/>
      <c r="FZ53" s="263"/>
      <c r="GA53" s="263"/>
      <c r="GB53" s="263"/>
      <c r="GC53" s="263"/>
      <c r="GD53" s="263"/>
      <c r="GE53" s="263"/>
      <c r="GF53" s="263"/>
      <c r="GG53" s="263"/>
      <c r="GH53" s="263"/>
      <c r="GI53" s="263"/>
      <c r="GJ53" s="263"/>
      <c r="GK53" s="263"/>
      <c r="GL53" s="263"/>
      <c r="GM53" s="263"/>
      <c r="GN53" s="263"/>
      <c r="GO53" s="263"/>
      <c r="GP53" s="263"/>
      <c r="GQ53" s="263"/>
      <c r="GR53" s="263"/>
      <c r="GS53" s="263"/>
      <c r="GT53" s="263"/>
      <c r="GU53" s="263"/>
      <c r="GV53" s="263"/>
      <c r="GW53" s="263"/>
      <c r="GX53" s="263"/>
      <c r="GY53" s="263"/>
      <c r="GZ53" s="263"/>
      <c r="HA53" s="263"/>
      <c r="HB53" s="263"/>
      <c r="HC53" s="263"/>
      <c r="HD53" s="263"/>
      <c r="HE53" s="263"/>
      <c r="HF53" s="263"/>
      <c r="HG53" s="263"/>
      <c r="HH53" s="263"/>
      <c r="HI53" s="263"/>
      <c r="HJ53" s="263"/>
      <c r="HK53" s="263"/>
      <c r="HL53" s="263"/>
      <c r="HM53" s="263"/>
      <c r="HN53" s="263"/>
      <c r="HO53" s="263"/>
      <c r="HP53" s="263"/>
      <c r="HQ53" s="263"/>
      <c r="HR53" s="263"/>
      <c r="HS53" s="263"/>
      <c r="HT53" s="263"/>
      <c r="HU53" s="263"/>
      <c r="HV53" s="263"/>
      <c r="HW53" s="263"/>
      <c r="HX53" s="263"/>
      <c r="HY53" s="263"/>
      <c r="HZ53" s="263"/>
      <c r="IA53" s="263"/>
      <c r="IB53" s="263"/>
      <c r="IC53" s="263"/>
      <c r="ID53" s="263"/>
      <c r="IE53" s="263"/>
      <c r="IF53" s="263"/>
      <c r="IG53" s="263"/>
      <c r="IH53" s="263"/>
      <c r="II53" s="263"/>
      <c r="IJ53" s="263"/>
      <c r="IK53" s="263"/>
      <c r="IL53" s="263"/>
    </row>
    <row r="54" spans="1:246" s="40" customFormat="1" ht="15.75" customHeight="1">
      <c r="A54" s="634"/>
      <c r="B54" s="341" t="s">
        <v>928</v>
      </c>
      <c r="C54" s="204" t="s">
        <v>1004</v>
      </c>
      <c r="D54" s="724"/>
      <c r="E54" s="735">
        <v>224</v>
      </c>
      <c r="F54" s="204"/>
      <c r="G54" s="405"/>
      <c r="H54" s="724"/>
      <c r="I54" s="20">
        <f>SUM(I55:I56)</f>
        <v>0</v>
      </c>
      <c r="J54" s="730"/>
      <c r="K54" s="636">
        <f>SUM(K55:K56)</f>
        <v>0</v>
      </c>
      <c r="L54" s="259"/>
      <c r="M54" s="314"/>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c r="DM54" s="263"/>
      <c r="DN54" s="263"/>
      <c r="DO54" s="263"/>
      <c r="DP54" s="263"/>
      <c r="DQ54" s="263"/>
      <c r="DR54" s="263"/>
      <c r="DS54" s="263"/>
      <c r="DT54" s="263"/>
      <c r="DU54" s="263"/>
      <c r="DV54" s="263"/>
      <c r="DW54" s="263"/>
      <c r="DX54" s="263"/>
      <c r="DY54" s="263"/>
      <c r="DZ54" s="263"/>
      <c r="EA54" s="263"/>
      <c r="EB54" s="263"/>
      <c r="EC54" s="263"/>
      <c r="ED54" s="263"/>
      <c r="EE54" s="263"/>
      <c r="EF54" s="263"/>
      <c r="EG54" s="263"/>
      <c r="EH54" s="263"/>
      <c r="EI54" s="263"/>
      <c r="EJ54" s="263"/>
      <c r="EK54" s="263"/>
      <c r="EL54" s="263"/>
      <c r="EM54" s="263"/>
      <c r="EN54" s="263"/>
      <c r="EO54" s="263"/>
      <c r="EP54" s="263"/>
      <c r="EQ54" s="263"/>
      <c r="ER54" s="263"/>
      <c r="ES54" s="263"/>
      <c r="ET54" s="263"/>
      <c r="EU54" s="263"/>
      <c r="EV54" s="263"/>
      <c r="EW54" s="263"/>
      <c r="EX54" s="263"/>
      <c r="EY54" s="263"/>
      <c r="EZ54" s="263"/>
      <c r="FA54" s="263"/>
      <c r="FB54" s="263"/>
      <c r="FC54" s="263"/>
      <c r="FD54" s="263"/>
      <c r="FE54" s="263"/>
      <c r="FF54" s="263"/>
      <c r="FG54" s="263"/>
      <c r="FH54" s="263"/>
      <c r="FI54" s="263"/>
      <c r="FJ54" s="263"/>
      <c r="FK54" s="263"/>
      <c r="FL54" s="263"/>
      <c r="FM54" s="263"/>
      <c r="FN54" s="263"/>
      <c r="FO54" s="263"/>
      <c r="FP54" s="263"/>
      <c r="FQ54" s="263"/>
      <c r="FR54" s="263"/>
      <c r="FS54" s="263"/>
      <c r="FT54" s="263"/>
      <c r="FU54" s="263"/>
      <c r="FV54" s="263"/>
      <c r="FW54" s="263"/>
      <c r="FX54" s="263"/>
      <c r="FY54" s="263"/>
      <c r="FZ54" s="263"/>
      <c r="GA54" s="263"/>
      <c r="GB54" s="263"/>
      <c r="GC54" s="263"/>
      <c r="GD54" s="263"/>
      <c r="GE54" s="263"/>
      <c r="GF54" s="263"/>
      <c r="GG54" s="263"/>
      <c r="GH54" s="263"/>
      <c r="GI54" s="263"/>
      <c r="GJ54" s="263"/>
      <c r="GK54" s="263"/>
      <c r="GL54" s="263"/>
      <c r="GM54" s="263"/>
      <c r="GN54" s="263"/>
      <c r="GO54" s="263"/>
      <c r="GP54" s="263"/>
      <c r="GQ54" s="263"/>
      <c r="GR54" s="263"/>
      <c r="GS54" s="263"/>
      <c r="GT54" s="263"/>
      <c r="GU54" s="263"/>
      <c r="GV54" s="263"/>
      <c r="GW54" s="263"/>
      <c r="GX54" s="263"/>
      <c r="GY54" s="263"/>
      <c r="GZ54" s="263"/>
      <c r="HA54" s="263"/>
      <c r="HB54" s="263"/>
      <c r="HC54" s="263"/>
      <c r="HD54" s="263"/>
      <c r="HE54" s="263"/>
      <c r="HF54" s="263"/>
      <c r="HG54" s="263"/>
      <c r="HH54" s="263"/>
      <c r="HI54" s="263"/>
      <c r="HJ54" s="263"/>
      <c r="HK54" s="263"/>
      <c r="HL54" s="263"/>
      <c r="HM54" s="263"/>
      <c r="HN54" s="263"/>
      <c r="HO54" s="263"/>
      <c r="HP54" s="263"/>
      <c r="HQ54" s="263"/>
      <c r="HR54" s="263"/>
      <c r="HS54" s="263"/>
      <c r="HT54" s="263"/>
      <c r="HU54" s="263"/>
      <c r="HV54" s="263"/>
      <c r="HW54" s="263"/>
      <c r="HX54" s="263"/>
      <c r="HY54" s="263"/>
      <c r="HZ54" s="263"/>
      <c r="IA54" s="263"/>
      <c r="IB54" s="263"/>
      <c r="IC54" s="263"/>
      <c r="ID54" s="263"/>
      <c r="IE54" s="263"/>
      <c r="IF54" s="263"/>
      <c r="IG54" s="263"/>
      <c r="IH54" s="263"/>
      <c r="II54" s="263"/>
      <c r="IJ54" s="263"/>
      <c r="IK54" s="263"/>
      <c r="IL54" s="263"/>
    </row>
    <row r="55" spans="1:246" s="40" customFormat="1" ht="15.75" customHeight="1">
      <c r="A55" s="634"/>
      <c r="B55" s="404"/>
      <c r="C55" s="406" t="s">
        <v>1002</v>
      </c>
      <c r="D55" s="740"/>
      <c r="E55" s="741">
        <v>225</v>
      </c>
      <c r="F55" s="208"/>
      <c r="G55" s="405"/>
      <c r="H55" s="740"/>
      <c r="I55" s="157">
        <v>0</v>
      </c>
      <c r="J55" s="747"/>
      <c r="K55" s="640">
        <v>0</v>
      </c>
      <c r="L55" s="259"/>
      <c r="M55" s="314"/>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c r="DM55" s="263"/>
      <c r="DN55" s="263"/>
      <c r="DO55" s="263"/>
      <c r="DP55" s="263"/>
      <c r="DQ55" s="263"/>
      <c r="DR55" s="263"/>
      <c r="DS55" s="263"/>
      <c r="DT55" s="263"/>
      <c r="DU55" s="263"/>
      <c r="DV55" s="263"/>
      <c r="DW55" s="263"/>
      <c r="DX55" s="263"/>
      <c r="DY55" s="263"/>
      <c r="DZ55" s="263"/>
      <c r="EA55" s="263"/>
      <c r="EB55" s="263"/>
      <c r="EC55" s="263"/>
      <c r="ED55" s="263"/>
      <c r="EE55" s="263"/>
      <c r="EF55" s="263"/>
      <c r="EG55" s="263"/>
      <c r="EH55" s="263"/>
      <c r="EI55" s="263"/>
      <c r="EJ55" s="263"/>
      <c r="EK55" s="263"/>
      <c r="EL55" s="263"/>
      <c r="EM55" s="263"/>
      <c r="EN55" s="263"/>
      <c r="EO55" s="263"/>
      <c r="EP55" s="263"/>
      <c r="EQ55" s="263"/>
      <c r="ER55" s="263"/>
      <c r="ES55" s="263"/>
      <c r="ET55" s="263"/>
      <c r="EU55" s="263"/>
      <c r="EV55" s="263"/>
      <c r="EW55" s="263"/>
      <c r="EX55" s="263"/>
      <c r="EY55" s="263"/>
      <c r="EZ55" s="263"/>
      <c r="FA55" s="263"/>
      <c r="FB55" s="263"/>
      <c r="FC55" s="263"/>
      <c r="FD55" s="263"/>
      <c r="FE55" s="263"/>
      <c r="FF55" s="263"/>
      <c r="FG55" s="263"/>
      <c r="FH55" s="263"/>
      <c r="FI55" s="263"/>
      <c r="FJ55" s="263"/>
      <c r="FK55" s="263"/>
      <c r="FL55" s="263"/>
      <c r="FM55" s="263"/>
      <c r="FN55" s="263"/>
      <c r="FO55" s="263"/>
      <c r="FP55" s="263"/>
      <c r="FQ55" s="263"/>
      <c r="FR55" s="263"/>
      <c r="FS55" s="263"/>
      <c r="FT55" s="263"/>
      <c r="FU55" s="263"/>
      <c r="FV55" s="263"/>
      <c r="FW55" s="263"/>
      <c r="FX55" s="263"/>
      <c r="FY55" s="263"/>
      <c r="FZ55" s="263"/>
      <c r="GA55" s="263"/>
      <c r="GB55" s="263"/>
      <c r="GC55" s="263"/>
      <c r="GD55" s="263"/>
      <c r="GE55" s="263"/>
      <c r="GF55" s="263"/>
      <c r="GG55" s="263"/>
      <c r="GH55" s="263"/>
      <c r="GI55" s="263"/>
      <c r="GJ55" s="263"/>
      <c r="GK55" s="263"/>
      <c r="GL55" s="263"/>
      <c r="GM55" s="263"/>
      <c r="GN55" s="263"/>
      <c r="GO55" s="263"/>
      <c r="GP55" s="263"/>
      <c r="GQ55" s="263"/>
      <c r="GR55" s="263"/>
      <c r="GS55" s="263"/>
      <c r="GT55" s="263"/>
      <c r="GU55" s="263"/>
      <c r="GV55" s="263"/>
      <c r="GW55" s="263"/>
      <c r="GX55" s="263"/>
      <c r="GY55" s="263"/>
      <c r="GZ55" s="263"/>
      <c r="HA55" s="263"/>
      <c r="HB55" s="263"/>
      <c r="HC55" s="263"/>
      <c r="HD55" s="263"/>
      <c r="HE55" s="263"/>
      <c r="HF55" s="263"/>
      <c r="HG55" s="263"/>
      <c r="HH55" s="263"/>
      <c r="HI55" s="263"/>
      <c r="HJ55" s="263"/>
      <c r="HK55" s="263"/>
      <c r="HL55" s="263"/>
      <c r="HM55" s="263"/>
      <c r="HN55" s="263"/>
      <c r="HO55" s="263"/>
      <c r="HP55" s="263"/>
      <c r="HQ55" s="263"/>
      <c r="HR55" s="263"/>
      <c r="HS55" s="263"/>
      <c r="HT55" s="263"/>
      <c r="HU55" s="263"/>
      <c r="HV55" s="263"/>
      <c r="HW55" s="263"/>
      <c r="HX55" s="263"/>
      <c r="HY55" s="263"/>
      <c r="HZ55" s="263"/>
      <c r="IA55" s="263"/>
      <c r="IB55" s="263"/>
      <c r="IC55" s="263"/>
      <c r="ID55" s="263"/>
      <c r="IE55" s="263"/>
      <c r="IF55" s="263"/>
      <c r="IG55" s="263"/>
      <c r="IH55" s="263"/>
      <c r="II55" s="263"/>
      <c r="IJ55" s="263"/>
      <c r="IK55" s="263"/>
      <c r="IL55" s="263"/>
    </row>
    <row r="56" spans="1:246" s="40" customFormat="1" ht="15.75" customHeight="1">
      <c r="A56" s="634"/>
      <c r="B56" s="404"/>
      <c r="C56" s="406" t="s">
        <v>1003</v>
      </c>
      <c r="D56" s="740"/>
      <c r="E56" s="741">
        <v>226</v>
      </c>
      <c r="F56" s="208"/>
      <c r="G56" s="405"/>
      <c r="H56" s="740"/>
      <c r="I56" s="157">
        <v>0</v>
      </c>
      <c r="J56" s="747"/>
      <c r="K56" s="640">
        <v>0</v>
      </c>
      <c r="L56" s="259"/>
      <c r="M56" s="314"/>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c r="DM56" s="263"/>
      <c r="DN56" s="263"/>
      <c r="DO56" s="263"/>
      <c r="DP56" s="263"/>
      <c r="DQ56" s="263"/>
      <c r="DR56" s="263"/>
      <c r="DS56" s="263"/>
      <c r="DT56" s="263"/>
      <c r="DU56" s="263"/>
      <c r="DV56" s="263"/>
      <c r="DW56" s="263"/>
      <c r="DX56" s="263"/>
      <c r="DY56" s="263"/>
      <c r="DZ56" s="263"/>
      <c r="EA56" s="263"/>
      <c r="EB56" s="263"/>
      <c r="EC56" s="263"/>
      <c r="ED56" s="263"/>
      <c r="EE56" s="263"/>
      <c r="EF56" s="263"/>
      <c r="EG56" s="263"/>
      <c r="EH56" s="263"/>
      <c r="EI56" s="263"/>
      <c r="EJ56" s="263"/>
      <c r="EK56" s="263"/>
      <c r="EL56" s="263"/>
      <c r="EM56" s="263"/>
      <c r="EN56" s="263"/>
      <c r="EO56" s="263"/>
      <c r="EP56" s="263"/>
      <c r="EQ56" s="263"/>
      <c r="ER56" s="263"/>
      <c r="ES56" s="263"/>
      <c r="ET56" s="263"/>
      <c r="EU56" s="263"/>
      <c r="EV56" s="263"/>
      <c r="EW56" s="263"/>
      <c r="EX56" s="263"/>
      <c r="EY56" s="263"/>
      <c r="EZ56" s="263"/>
      <c r="FA56" s="263"/>
      <c r="FB56" s="263"/>
      <c r="FC56" s="263"/>
      <c r="FD56" s="263"/>
      <c r="FE56" s="263"/>
      <c r="FF56" s="263"/>
      <c r="FG56" s="263"/>
      <c r="FH56" s="263"/>
      <c r="FI56" s="263"/>
      <c r="FJ56" s="263"/>
      <c r="FK56" s="263"/>
      <c r="FL56" s="263"/>
      <c r="FM56" s="263"/>
      <c r="FN56" s="263"/>
      <c r="FO56" s="263"/>
      <c r="FP56" s="263"/>
      <c r="FQ56" s="263"/>
      <c r="FR56" s="263"/>
      <c r="FS56" s="263"/>
      <c r="FT56" s="263"/>
      <c r="FU56" s="263"/>
      <c r="FV56" s="263"/>
      <c r="FW56" s="263"/>
      <c r="FX56" s="263"/>
      <c r="FY56" s="263"/>
      <c r="FZ56" s="263"/>
      <c r="GA56" s="263"/>
      <c r="GB56" s="263"/>
      <c r="GC56" s="263"/>
      <c r="GD56" s="263"/>
      <c r="GE56" s="263"/>
      <c r="GF56" s="263"/>
      <c r="GG56" s="263"/>
      <c r="GH56" s="263"/>
      <c r="GI56" s="263"/>
      <c r="GJ56" s="263"/>
      <c r="GK56" s="263"/>
      <c r="GL56" s="263"/>
      <c r="GM56" s="263"/>
      <c r="GN56" s="263"/>
      <c r="GO56" s="263"/>
      <c r="GP56" s="263"/>
      <c r="GQ56" s="263"/>
      <c r="GR56" s="263"/>
      <c r="GS56" s="263"/>
      <c r="GT56" s="263"/>
      <c r="GU56" s="263"/>
      <c r="GV56" s="263"/>
      <c r="GW56" s="263"/>
      <c r="GX56" s="263"/>
      <c r="GY56" s="263"/>
      <c r="GZ56" s="263"/>
      <c r="HA56" s="263"/>
      <c r="HB56" s="263"/>
      <c r="HC56" s="263"/>
      <c r="HD56" s="263"/>
      <c r="HE56" s="263"/>
      <c r="HF56" s="263"/>
      <c r="HG56" s="263"/>
      <c r="HH56" s="263"/>
      <c r="HI56" s="263"/>
      <c r="HJ56" s="263"/>
      <c r="HK56" s="263"/>
      <c r="HL56" s="263"/>
      <c r="HM56" s="263"/>
      <c r="HN56" s="263"/>
      <c r="HO56" s="263"/>
      <c r="HP56" s="263"/>
      <c r="HQ56" s="263"/>
      <c r="HR56" s="263"/>
      <c r="HS56" s="263"/>
      <c r="HT56" s="263"/>
      <c r="HU56" s="263"/>
      <c r="HV56" s="263"/>
      <c r="HW56" s="263"/>
      <c r="HX56" s="263"/>
      <c r="HY56" s="263"/>
      <c r="HZ56" s="263"/>
      <c r="IA56" s="263"/>
      <c r="IB56" s="263"/>
      <c r="IC56" s="263"/>
      <c r="ID56" s="263"/>
      <c r="IE56" s="263"/>
      <c r="IF56" s="263"/>
      <c r="IG56" s="263"/>
      <c r="IH56" s="263"/>
      <c r="II56" s="263"/>
      <c r="IJ56" s="263"/>
      <c r="IK56" s="263"/>
      <c r="IL56" s="263"/>
    </row>
    <row r="57" spans="1:246" s="40" customFormat="1" ht="15.75" customHeight="1">
      <c r="A57" s="634"/>
      <c r="B57" s="341" t="s">
        <v>931</v>
      </c>
      <c r="C57" s="204" t="s">
        <v>1005</v>
      </c>
      <c r="D57" s="724"/>
      <c r="E57" s="735">
        <v>227</v>
      </c>
      <c r="F57" s="204"/>
      <c r="G57" s="405" t="s">
        <v>895</v>
      </c>
      <c r="H57" s="724"/>
      <c r="I57" s="20">
        <f>SUM(I58:I59)</f>
        <v>1044294222</v>
      </c>
      <c r="J57" s="746">
        <f>SUM(J58:J59)</f>
        <v>0</v>
      </c>
      <c r="K57" s="636">
        <f>SUM(K58:K59)</f>
        <v>1103877844</v>
      </c>
      <c r="L57" s="259">
        <f>I57-K57</f>
        <v>-59583622</v>
      </c>
      <c r="M57" s="314">
        <f t="shared" si="0"/>
        <v>-0.05397664453894049</v>
      </c>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c r="DM57" s="263"/>
      <c r="DN57" s="263"/>
      <c r="DO57" s="263"/>
      <c r="DP57" s="263"/>
      <c r="DQ57" s="263"/>
      <c r="DR57" s="263"/>
      <c r="DS57" s="263"/>
      <c r="DT57" s="263"/>
      <c r="DU57" s="263"/>
      <c r="DV57" s="263"/>
      <c r="DW57" s="263"/>
      <c r="DX57" s="263"/>
      <c r="DY57" s="263"/>
      <c r="DZ57" s="263"/>
      <c r="EA57" s="263"/>
      <c r="EB57" s="263"/>
      <c r="EC57" s="263"/>
      <c r="ED57" s="263"/>
      <c r="EE57" s="263"/>
      <c r="EF57" s="263"/>
      <c r="EG57" s="263"/>
      <c r="EH57" s="263"/>
      <c r="EI57" s="263"/>
      <c r="EJ57" s="263"/>
      <c r="EK57" s="263"/>
      <c r="EL57" s="263"/>
      <c r="EM57" s="263"/>
      <c r="EN57" s="263"/>
      <c r="EO57" s="263"/>
      <c r="EP57" s="263"/>
      <c r="EQ57" s="263"/>
      <c r="ER57" s="263"/>
      <c r="ES57" s="263"/>
      <c r="ET57" s="263"/>
      <c r="EU57" s="263"/>
      <c r="EV57" s="263"/>
      <c r="EW57" s="263"/>
      <c r="EX57" s="263"/>
      <c r="EY57" s="263"/>
      <c r="EZ57" s="263"/>
      <c r="FA57" s="263"/>
      <c r="FB57" s="263"/>
      <c r="FC57" s="263"/>
      <c r="FD57" s="263"/>
      <c r="FE57" s="263"/>
      <c r="FF57" s="263"/>
      <c r="FG57" s="263"/>
      <c r="FH57" s="263"/>
      <c r="FI57" s="263"/>
      <c r="FJ57" s="263"/>
      <c r="FK57" s="263"/>
      <c r="FL57" s="263"/>
      <c r="FM57" s="263"/>
      <c r="FN57" s="263"/>
      <c r="FO57" s="263"/>
      <c r="FP57" s="263"/>
      <c r="FQ57" s="263"/>
      <c r="FR57" s="263"/>
      <c r="FS57" s="263"/>
      <c r="FT57" s="263"/>
      <c r="FU57" s="263"/>
      <c r="FV57" s="263"/>
      <c r="FW57" s="263"/>
      <c r="FX57" s="263"/>
      <c r="FY57" s="263"/>
      <c r="FZ57" s="263"/>
      <c r="GA57" s="263"/>
      <c r="GB57" s="263"/>
      <c r="GC57" s="263"/>
      <c r="GD57" s="263"/>
      <c r="GE57" s="263"/>
      <c r="GF57" s="263"/>
      <c r="GG57" s="263"/>
      <c r="GH57" s="263"/>
      <c r="GI57" s="263"/>
      <c r="GJ57" s="263"/>
      <c r="GK57" s="263"/>
      <c r="GL57" s="263"/>
      <c r="GM57" s="263"/>
      <c r="GN57" s="263"/>
      <c r="GO57" s="263"/>
      <c r="GP57" s="263"/>
      <c r="GQ57" s="263"/>
      <c r="GR57" s="263"/>
      <c r="GS57" s="263"/>
      <c r="GT57" s="263"/>
      <c r="GU57" s="263"/>
      <c r="GV57" s="263"/>
      <c r="GW57" s="263"/>
      <c r="GX57" s="263"/>
      <c r="GY57" s="263"/>
      <c r="GZ57" s="263"/>
      <c r="HA57" s="263"/>
      <c r="HB57" s="263"/>
      <c r="HC57" s="263"/>
      <c r="HD57" s="263"/>
      <c r="HE57" s="263"/>
      <c r="HF57" s="263"/>
      <c r="HG57" s="263"/>
      <c r="HH57" s="263"/>
      <c r="HI57" s="263"/>
      <c r="HJ57" s="263"/>
      <c r="HK57" s="263"/>
      <c r="HL57" s="263"/>
      <c r="HM57" s="263"/>
      <c r="HN57" s="263"/>
      <c r="HO57" s="263"/>
      <c r="HP57" s="263"/>
      <c r="HQ57" s="263"/>
      <c r="HR57" s="263"/>
      <c r="HS57" s="263"/>
      <c r="HT57" s="263"/>
      <c r="HU57" s="263"/>
      <c r="HV57" s="263"/>
      <c r="HW57" s="263"/>
      <c r="HX57" s="263"/>
      <c r="HY57" s="263"/>
      <c r="HZ57" s="263"/>
      <c r="IA57" s="263"/>
      <c r="IB57" s="263"/>
      <c r="IC57" s="263"/>
      <c r="ID57" s="263"/>
      <c r="IE57" s="263"/>
      <c r="IF57" s="263"/>
      <c r="IG57" s="263"/>
      <c r="IH57" s="263"/>
      <c r="II57" s="263"/>
      <c r="IJ57" s="263"/>
      <c r="IK57" s="263"/>
      <c r="IL57" s="263"/>
    </row>
    <row r="58" spans="1:246" s="66" customFormat="1" ht="15.75" customHeight="1">
      <c r="A58" s="641"/>
      <c r="B58" s="408"/>
      <c r="C58" s="406" t="s">
        <v>1002</v>
      </c>
      <c r="D58" s="740"/>
      <c r="E58" s="741">
        <v>228</v>
      </c>
      <c r="F58" s="208"/>
      <c r="G58" s="386"/>
      <c r="H58" s="740"/>
      <c r="I58" s="635">
        <v>1502548227</v>
      </c>
      <c r="J58" s="747"/>
      <c r="K58" s="640">
        <v>1530868227</v>
      </c>
      <c r="L58" s="259">
        <f>I58-K58</f>
        <v>-28320000</v>
      </c>
      <c r="M58" s="314">
        <f t="shared" si="0"/>
        <v>-0.01849930614570133</v>
      </c>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09"/>
      <c r="AY58" s="409"/>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409"/>
      <c r="BX58" s="409"/>
      <c r="BY58" s="409"/>
      <c r="BZ58" s="409"/>
      <c r="CA58" s="409"/>
      <c r="CB58" s="409"/>
      <c r="CC58" s="409"/>
      <c r="CD58" s="409"/>
      <c r="CE58" s="409"/>
      <c r="CF58" s="409"/>
      <c r="CG58" s="409"/>
      <c r="CH58" s="409"/>
      <c r="CI58" s="409"/>
      <c r="CJ58" s="409"/>
      <c r="CK58" s="409"/>
      <c r="CL58" s="409"/>
      <c r="CM58" s="409"/>
      <c r="CN58" s="409"/>
      <c r="CO58" s="409"/>
      <c r="CP58" s="409"/>
      <c r="CQ58" s="409"/>
      <c r="CR58" s="409"/>
      <c r="CS58" s="409"/>
      <c r="CT58" s="409"/>
      <c r="CU58" s="409"/>
      <c r="CV58" s="409"/>
      <c r="CW58" s="409"/>
      <c r="CX58" s="409"/>
      <c r="CY58" s="409"/>
      <c r="CZ58" s="409"/>
      <c r="DA58" s="409"/>
      <c r="DB58" s="409"/>
      <c r="DC58" s="409"/>
      <c r="DD58" s="409"/>
      <c r="DE58" s="409"/>
      <c r="DF58" s="409"/>
      <c r="DG58" s="409"/>
      <c r="DH58" s="409"/>
      <c r="DI58" s="409"/>
      <c r="DJ58" s="409"/>
      <c r="DK58" s="409"/>
      <c r="DL58" s="409"/>
      <c r="DM58" s="409"/>
      <c r="DN58" s="409"/>
      <c r="DO58" s="409"/>
      <c r="DP58" s="409"/>
      <c r="DQ58" s="409"/>
      <c r="DR58" s="409"/>
      <c r="DS58" s="409"/>
      <c r="DT58" s="409"/>
      <c r="DU58" s="409"/>
      <c r="DV58" s="409"/>
      <c r="DW58" s="409"/>
      <c r="DX58" s="409"/>
      <c r="DY58" s="409"/>
      <c r="DZ58" s="409"/>
      <c r="EA58" s="409"/>
      <c r="EB58" s="409"/>
      <c r="EC58" s="409"/>
      <c r="ED58" s="409"/>
      <c r="EE58" s="409"/>
      <c r="EF58" s="409"/>
      <c r="EG58" s="409"/>
      <c r="EH58" s="409"/>
      <c r="EI58" s="409"/>
      <c r="EJ58" s="409"/>
      <c r="EK58" s="409"/>
      <c r="EL58" s="409"/>
      <c r="EM58" s="409"/>
      <c r="EN58" s="409"/>
      <c r="EO58" s="409"/>
      <c r="EP58" s="409"/>
      <c r="EQ58" s="409"/>
      <c r="ER58" s="409"/>
      <c r="ES58" s="409"/>
      <c r="ET58" s="409"/>
      <c r="EU58" s="409"/>
      <c r="EV58" s="409"/>
      <c r="EW58" s="409"/>
      <c r="EX58" s="409"/>
      <c r="EY58" s="409"/>
      <c r="EZ58" s="409"/>
      <c r="FA58" s="409"/>
      <c r="FB58" s="409"/>
      <c r="FC58" s="409"/>
      <c r="FD58" s="409"/>
      <c r="FE58" s="409"/>
      <c r="FF58" s="409"/>
      <c r="FG58" s="409"/>
      <c r="FH58" s="409"/>
      <c r="FI58" s="409"/>
      <c r="FJ58" s="409"/>
      <c r="FK58" s="409"/>
      <c r="FL58" s="409"/>
      <c r="FM58" s="409"/>
      <c r="FN58" s="409"/>
      <c r="FO58" s="409"/>
      <c r="FP58" s="409"/>
      <c r="FQ58" s="409"/>
      <c r="FR58" s="409"/>
      <c r="FS58" s="409"/>
      <c r="FT58" s="409"/>
      <c r="FU58" s="409"/>
      <c r="FV58" s="409"/>
      <c r="FW58" s="409"/>
      <c r="FX58" s="409"/>
      <c r="FY58" s="409"/>
      <c r="FZ58" s="409"/>
      <c r="GA58" s="409"/>
      <c r="GB58" s="409"/>
      <c r="GC58" s="409"/>
      <c r="GD58" s="409"/>
      <c r="GE58" s="409"/>
      <c r="GF58" s="409"/>
      <c r="GG58" s="409"/>
      <c r="GH58" s="409"/>
      <c r="GI58" s="409"/>
      <c r="GJ58" s="409"/>
      <c r="GK58" s="409"/>
      <c r="GL58" s="409"/>
      <c r="GM58" s="409"/>
      <c r="GN58" s="409"/>
      <c r="GO58" s="409"/>
      <c r="GP58" s="409"/>
      <c r="GQ58" s="409"/>
      <c r="GR58" s="409"/>
      <c r="GS58" s="409"/>
      <c r="GT58" s="409"/>
      <c r="GU58" s="409"/>
      <c r="GV58" s="409"/>
      <c r="GW58" s="409"/>
      <c r="GX58" s="409"/>
      <c r="GY58" s="409"/>
      <c r="GZ58" s="409"/>
      <c r="HA58" s="409"/>
      <c r="HB58" s="409"/>
      <c r="HC58" s="409"/>
      <c r="HD58" s="409"/>
      <c r="HE58" s="409"/>
      <c r="HF58" s="409"/>
      <c r="HG58" s="409"/>
      <c r="HH58" s="409"/>
      <c r="HI58" s="409"/>
      <c r="HJ58" s="409"/>
      <c r="HK58" s="409"/>
      <c r="HL58" s="409"/>
      <c r="HM58" s="409"/>
      <c r="HN58" s="409"/>
      <c r="HO58" s="409"/>
      <c r="HP58" s="409"/>
      <c r="HQ58" s="409"/>
      <c r="HR58" s="409"/>
      <c r="HS58" s="409"/>
      <c r="HT58" s="409"/>
      <c r="HU58" s="409"/>
      <c r="HV58" s="409"/>
      <c r="HW58" s="409"/>
      <c r="HX58" s="409"/>
      <c r="HY58" s="409"/>
      <c r="HZ58" s="409"/>
      <c r="IA58" s="409"/>
      <c r="IB58" s="409"/>
      <c r="IC58" s="409"/>
      <c r="ID58" s="409"/>
      <c r="IE58" s="409"/>
      <c r="IF58" s="409"/>
      <c r="IG58" s="409"/>
      <c r="IH58" s="409"/>
      <c r="II58" s="409"/>
      <c r="IJ58" s="409"/>
      <c r="IK58" s="409"/>
      <c r="IL58" s="409"/>
    </row>
    <row r="59" spans="1:246" s="66" customFormat="1" ht="15.75" customHeight="1">
      <c r="A59" s="641"/>
      <c r="B59" s="408"/>
      <c r="C59" s="406" t="s">
        <v>1003</v>
      </c>
      <c r="D59" s="740"/>
      <c r="E59" s="741">
        <v>229</v>
      </c>
      <c r="F59" s="208"/>
      <c r="G59" s="386"/>
      <c r="H59" s="740"/>
      <c r="I59" s="635">
        <v>-458254005</v>
      </c>
      <c r="J59" s="747"/>
      <c r="K59" s="640">
        <v>-426990383</v>
      </c>
      <c r="L59" s="259">
        <f>I59-K59</f>
        <v>-31263622</v>
      </c>
      <c r="M59" s="314">
        <f t="shared" si="0"/>
        <v>0.07321856239558444</v>
      </c>
      <c r="T59" s="409"/>
      <c r="U59" s="409"/>
      <c r="V59" s="409"/>
      <c r="W59" s="409"/>
      <c r="X59" s="409"/>
      <c r="Y59" s="409"/>
      <c r="Z59" s="409"/>
      <c r="AA59" s="409"/>
      <c r="AB59" s="409"/>
      <c r="AC59" s="409"/>
      <c r="AD59" s="409"/>
      <c r="AE59" s="409"/>
      <c r="AF59" s="409"/>
      <c r="AG59" s="409"/>
      <c r="AH59" s="409"/>
      <c r="AI59" s="409"/>
      <c r="AJ59" s="409"/>
      <c r="AK59" s="409"/>
      <c r="AL59" s="409"/>
      <c r="AM59" s="409"/>
      <c r="AN59" s="409"/>
      <c r="AO59" s="409"/>
      <c r="AP59" s="409"/>
      <c r="AQ59" s="409"/>
      <c r="AR59" s="409"/>
      <c r="AS59" s="409"/>
      <c r="AT59" s="409"/>
      <c r="AU59" s="409"/>
      <c r="AV59" s="409"/>
      <c r="AW59" s="409"/>
      <c r="AX59" s="409"/>
      <c r="AY59" s="409"/>
      <c r="AZ59" s="409"/>
      <c r="BA59" s="409"/>
      <c r="BB59" s="409"/>
      <c r="BC59" s="409"/>
      <c r="BD59" s="409"/>
      <c r="BE59" s="409"/>
      <c r="BF59" s="409"/>
      <c r="BG59" s="409"/>
      <c r="BH59" s="409"/>
      <c r="BI59" s="409"/>
      <c r="BJ59" s="409"/>
      <c r="BK59" s="409"/>
      <c r="BL59" s="409"/>
      <c r="BM59" s="409"/>
      <c r="BN59" s="409"/>
      <c r="BO59" s="409"/>
      <c r="BP59" s="409"/>
      <c r="BQ59" s="409"/>
      <c r="BR59" s="409"/>
      <c r="BS59" s="409"/>
      <c r="BT59" s="409"/>
      <c r="BU59" s="409"/>
      <c r="BV59" s="409"/>
      <c r="BW59" s="409"/>
      <c r="BX59" s="409"/>
      <c r="BY59" s="409"/>
      <c r="BZ59" s="409"/>
      <c r="CA59" s="409"/>
      <c r="CB59" s="409"/>
      <c r="CC59" s="409"/>
      <c r="CD59" s="409"/>
      <c r="CE59" s="409"/>
      <c r="CF59" s="409"/>
      <c r="CG59" s="409"/>
      <c r="CH59" s="409"/>
      <c r="CI59" s="409"/>
      <c r="CJ59" s="409"/>
      <c r="CK59" s="409"/>
      <c r="CL59" s="409"/>
      <c r="CM59" s="409"/>
      <c r="CN59" s="409"/>
      <c r="CO59" s="409"/>
      <c r="CP59" s="409"/>
      <c r="CQ59" s="409"/>
      <c r="CR59" s="409"/>
      <c r="CS59" s="409"/>
      <c r="CT59" s="409"/>
      <c r="CU59" s="409"/>
      <c r="CV59" s="409"/>
      <c r="CW59" s="409"/>
      <c r="CX59" s="409"/>
      <c r="CY59" s="409"/>
      <c r="CZ59" s="409"/>
      <c r="DA59" s="409"/>
      <c r="DB59" s="409"/>
      <c r="DC59" s="409"/>
      <c r="DD59" s="409"/>
      <c r="DE59" s="409"/>
      <c r="DF59" s="409"/>
      <c r="DG59" s="409"/>
      <c r="DH59" s="409"/>
      <c r="DI59" s="409"/>
      <c r="DJ59" s="409"/>
      <c r="DK59" s="409"/>
      <c r="DL59" s="409"/>
      <c r="DM59" s="409"/>
      <c r="DN59" s="409"/>
      <c r="DO59" s="409"/>
      <c r="DP59" s="409"/>
      <c r="DQ59" s="409"/>
      <c r="DR59" s="409"/>
      <c r="DS59" s="409"/>
      <c r="DT59" s="409"/>
      <c r="DU59" s="409"/>
      <c r="DV59" s="409"/>
      <c r="DW59" s="409"/>
      <c r="DX59" s="409"/>
      <c r="DY59" s="409"/>
      <c r="DZ59" s="409"/>
      <c r="EA59" s="409"/>
      <c r="EB59" s="409"/>
      <c r="EC59" s="409"/>
      <c r="ED59" s="409"/>
      <c r="EE59" s="409"/>
      <c r="EF59" s="409"/>
      <c r="EG59" s="409"/>
      <c r="EH59" s="409"/>
      <c r="EI59" s="409"/>
      <c r="EJ59" s="409"/>
      <c r="EK59" s="409"/>
      <c r="EL59" s="409"/>
      <c r="EM59" s="409"/>
      <c r="EN59" s="409"/>
      <c r="EO59" s="409"/>
      <c r="EP59" s="409"/>
      <c r="EQ59" s="409"/>
      <c r="ER59" s="409"/>
      <c r="ES59" s="409"/>
      <c r="ET59" s="409"/>
      <c r="EU59" s="409"/>
      <c r="EV59" s="409"/>
      <c r="EW59" s="409"/>
      <c r="EX59" s="409"/>
      <c r="EY59" s="409"/>
      <c r="EZ59" s="409"/>
      <c r="FA59" s="409"/>
      <c r="FB59" s="409"/>
      <c r="FC59" s="409"/>
      <c r="FD59" s="409"/>
      <c r="FE59" s="409"/>
      <c r="FF59" s="409"/>
      <c r="FG59" s="409"/>
      <c r="FH59" s="409"/>
      <c r="FI59" s="409"/>
      <c r="FJ59" s="409"/>
      <c r="FK59" s="409"/>
      <c r="FL59" s="409"/>
      <c r="FM59" s="409"/>
      <c r="FN59" s="409"/>
      <c r="FO59" s="409"/>
      <c r="FP59" s="409"/>
      <c r="FQ59" s="409"/>
      <c r="FR59" s="409"/>
      <c r="FS59" s="409"/>
      <c r="FT59" s="409"/>
      <c r="FU59" s="409"/>
      <c r="FV59" s="409"/>
      <c r="FW59" s="409"/>
      <c r="FX59" s="409"/>
      <c r="FY59" s="409"/>
      <c r="FZ59" s="409"/>
      <c r="GA59" s="409"/>
      <c r="GB59" s="409"/>
      <c r="GC59" s="409"/>
      <c r="GD59" s="409"/>
      <c r="GE59" s="409"/>
      <c r="GF59" s="409"/>
      <c r="GG59" s="409"/>
      <c r="GH59" s="409"/>
      <c r="GI59" s="409"/>
      <c r="GJ59" s="409"/>
      <c r="GK59" s="409"/>
      <c r="GL59" s="409"/>
      <c r="GM59" s="409"/>
      <c r="GN59" s="409"/>
      <c r="GO59" s="409"/>
      <c r="GP59" s="409"/>
      <c r="GQ59" s="409"/>
      <c r="GR59" s="409"/>
      <c r="GS59" s="409"/>
      <c r="GT59" s="409"/>
      <c r="GU59" s="409"/>
      <c r="GV59" s="409"/>
      <c r="GW59" s="409"/>
      <c r="GX59" s="409"/>
      <c r="GY59" s="409"/>
      <c r="GZ59" s="409"/>
      <c r="HA59" s="409"/>
      <c r="HB59" s="409"/>
      <c r="HC59" s="409"/>
      <c r="HD59" s="409"/>
      <c r="HE59" s="409"/>
      <c r="HF59" s="409"/>
      <c r="HG59" s="409"/>
      <c r="HH59" s="409"/>
      <c r="HI59" s="409"/>
      <c r="HJ59" s="409"/>
      <c r="HK59" s="409"/>
      <c r="HL59" s="409"/>
      <c r="HM59" s="409"/>
      <c r="HN59" s="409"/>
      <c r="HO59" s="409"/>
      <c r="HP59" s="409"/>
      <c r="HQ59" s="409"/>
      <c r="HR59" s="409"/>
      <c r="HS59" s="409"/>
      <c r="HT59" s="409"/>
      <c r="HU59" s="409"/>
      <c r="HV59" s="409"/>
      <c r="HW59" s="409"/>
      <c r="HX59" s="409"/>
      <c r="HY59" s="409"/>
      <c r="HZ59" s="409"/>
      <c r="IA59" s="409"/>
      <c r="IB59" s="409"/>
      <c r="IC59" s="409"/>
      <c r="ID59" s="409"/>
      <c r="IE59" s="409"/>
      <c r="IF59" s="409"/>
      <c r="IG59" s="409"/>
      <c r="IH59" s="409"/>
      <c r="II59" s="409"/>
      <c r="IJ59" s="409"/>
      <c r="IK59" s="409"/>
      <c r="IL59" s="409"/>
    </row>
    <row r="60" spans="1:246" s="40" customFormat="1" ht="15.75" customHeight="1">
      <c r="A60" s="634"/>
      <c r="B60" s="341" t="s">
        <v>934</v>
      </c>
      <c r="C60" s="204" t="s">
        <v>1006</v>
      </c>
      <c r="D60" s="724"/>
      <c r="E60" s="735">
        <v>230</v>
      </c>
      <c r="F60" s="204"/>
      <c r="G60" s="405"/>
      <c r="H60" s="724"/>
      <c r="I60" s="91"/>
      <c r="J60" s="730"/>
      <c r="K60" s="636"/>
      <c r="L60" s="259"/>
      <c r="M60" s="314"/>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c r="DM60" s="263"/>
      <c r="DN60" s="263"/>
      <c r="DO60" s="263"/>
      <c r="DP60" s="263"/>
      <c r="DQ60" s="263"/>
      <c r="DR60" s="263"/>
      <c r="DS60" s="263"/>
      <c r="DT60" s="263"/>
      <c r="DU60" s="263"/>
      <c r="DV60" s="263"/>
      <c r="DW60" s="263"/>
      <c r="DX60" s="263"/>
      <c r="DY60" s="263"/>
      <c r="DZ60" s="263"/>
      <c r="EA60" s="263"/>
      <c r="EB60" s="263"/>
      <c r="EC60" s="263"/>
      <c r="ED60" s="263"/>
      <c r="EE60" s="263"/>
      <c r="EF60" s="263"/>
      <c r="EG60" s="263"/>
      <c r="EH60" s="263"/>
      <c r="EI60" s="263"/>
      <c r="EJ60" s="263"/>
      <c r="EK60" s="263"/>
      <c r="EL60" s="263"/>
      <c r="EM60" s="263"/>
      <c r="EN60" s="263"/>
      <c r="EO60" s="263"/>
      <c r="EP60" s="263"/>
      <c r="EQ60" s="263"/>
      <c r="ER60" s="263"/>
      <c r="ES60" s="263"/>
      <c r="ET60" s="263"/>
      <c r="EU60" s="263"/>
      <c r="EV60" s="263"/>
      <c r="EW60" s="263"/>
      <c r="EX60" s="263"/>
      <c r="EY60" s="263"/>
      <c r="EZ60" s="263"/>
      <c r="FA60" s="263"/>
      <c r="FB60" s="263"/>
      <c r="FC60" s="263"/>
      <c r="FD60" s="263"/>
      <c r="FE60" s="263"/>
      <c r="FF60" s="263"/>
      <c r="FG60" s="263"/>
      <c r="FH60" s="263"/>
      <c r="FI60" s="263"/>
      <c r="FJ60" s="263"/>
      <c r="FK60" s="263"/>
      <c r="FL60" s="263"/>
      <c r="FM60" s="263"/>
      <c r="FN60" s="263"/>
      <c r="FO60" s="263"/>
      <c r="FP60" s="263"/>
      <c r="FQ60" s="263"/>
      <c r="FR60" s="263"/>
      <c r="FS60" s="263"/>
      <c r="FT60" s="263"/>
      <c r="FU60" s="263"/>
      <c r="FV60" s="263"/>
      <c r="FW60" s="263"/>
      <c r="FX60" s="263"/>
      <c r="FY60" s="263"/>
      <c r="FZ60" s="263"/>
      <c r="GA60" s="263"/>
      <c r="GB60" s="263"/>
      <c r="GC60" s="263"/>
      <c r="GD60" s="263"/>
      <c r="GE60" s="263"/>
      <c r="GF60" s="263"/>
      <c r="GG60" s="263"/>
      <c r="GH60" s="263"/>
      <c r="GI60" s="263"/>
      <c r="GJ60" s="263"/>
      <c r="GK60" s="263"/>
      <c r="GL60" s="263"/>
      <c r="GM60" s="263"/>
      <c r="GN60" s="263"/>
      <c r="GO60" s="263"/>
      <c r="GP60" s="263"/>
      <c r="GQ60" s="263"/>
      <c r="GR60" s="263"/>
      <c r="GS60" s="263"/>
      <c r="GT60" s="263"/>
      <c r="GU60" s="263"/>
      <c r="GV60" s="263"/>
      <c r="GW60" s="263"/>
      <c r="GX60" s="263"/>
      <c r="GY60" s="263"/>
      <c r="GZ60" s="263"/>
      <c r="HA60" s="263"/>
      <c r="HB60" s="263"/>
      <c r="HC60" s="263"/>
      <c r="HD60" s="263"/>
      <c r="HE60" s="263"/>
      <c r="HF60" s="263"/>
      <c r="HG60" s="263"/>
      <c r="HH60" s="263"/>
      <c r="HI60" s="263"/>
      <c r="HJ60" s="263"/>
      <c r="HK60" s="263"/>
      <c r="HL60" s="263"/>
      <c r="HM60" s="263"/>
      <c r="HN60" s="263"/>
      <c r="HO60" s="263"/>
      <c r="HP60" s="263"/>
      <c r="HQ60" s="263"/>
      <c r="HR60" s="263"/>
      <c r="HS60" s="263"/>
      <c r="HT60" s="263"/>
      <c r="HU60" s="263"/>
      <c r="HV60" s="263"/>
      <c r="HW60" s="263"/>
      <c r="HX60" s="263"/>
      <c r="HY60" s="263"/>
      <c r="HZ60" s="263"/>
      <c r="IA60" s="263"/>
      <c r="IB60" s="263"/>
      <c r="IC60" s="263"/>
      <c r="ID60" s="263"/>
      <c r="IE60" s="263"/>
      <c r="IF60" s="263"/>
      <c r="IG60" s="263"/>
      <c r="IH60" s="263"/>
      <c r="II60" s="263"/>
      <c r="IJ60" s="263"/>
      <c r="IK60" s="263"/>
      <c r="IL60" s="263"/>
    </row>
    <row r="61" spans="1:246" s="40" customFormat="1" ht="30" customHeight="1">
      <c r="A61" s="632" t="s">
        <v>1007</v>
      </c>
      <c r="B61" s="192" t="s">
        <v>1008</v>
      </c>
      <c r="C61" s="192"/>
      <c r="D61" s="723"/>
      <c r="E61" s="734">
        <v>240</v>
      </c>
      <c r="F61" s="192"/>
      <c r="G61" s="402"/>
      <c r="H61" s="723"/>
      <c r="I61" s="165">
        <f>SUM(I62:I63)</f>
        <v>0</v>
      </c>
      <c r="J61" s="728"/>
      <c r="K61" s="633">
        <f>SUM(K62:K63)</f>
        <v>0</v>
      </c>
      <c r="L61" s="259"/>
      <c r="M61" s="314"/>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c r="DM61" s="263"/>
      <c r="DN61" s="263"/>
      <c r="DO61" s="263"/>
      <c r="DP61" s="263"/>
      <c r="DQ61" s="263"/>
      <c r="DR61" s="263"/>
      <c r="DS61" s="263"/>
      <c r="DT61" s="263"/>
      <c r="DU61" s="263"/>
      <c r="DV61" s="263"/>
      <c r="DW61" s="263"/>
      <c r="DX61" s="263"/>
      <c r="DY61" s="263"/>
      <c r="DZ61" s="263"/>
      <c r="EA61" s="263"/>
      <c r="EB61" s="263"/>
      <c r="EC61" s="263"/>
      <c r="ED61" s="263"/>
      <c r="EE61" s="263"/>
      <c r="EF61" s="263"/>
      <c r="EG61" s="263"/>
      <c r="EH61" s="263"/>
      <c r="EI61" s="263"/>
      <c r="EJ61" s="263"/>
      <c r="EK61" s="263"/>
      <c r="EL61" s="263"/>
      <c r="EM61" s="263"/>
      <c r="EN61" s="263"/>
      <c r="EO61" s="263"/>
      <c r="EP61" s="263"/>
      <c r="EQ61" s="263"/>
      <c r="ER61" s="263"/>
      <c r="ES61" s="263"/>
      <c r="ET61" s="263"/>
      <c r="EU61" s="263"/>
      <c r="EV61" s="263"/>
      <c r="EW61" s="263"/>
      <c r="EX61" s="263"/>
      <c r="EY61" s="263"/>
      <c r="EZ61" s="263"/>
      <c r="FA61" s="263"/>
      <c r="FB61" s="263"/>
      <c r="FC61" s="263"/>
      <c r="FD61" s="263"/>
      <c r="FE61" s="263"/>
      <c r="FF61" s="263"/>
      <c r="FG61" s="263"/>
      <c r="FH61" s="263"/>
      <c r="FI61" s="263"/>
      <c r="FJ61" s="263"/>
      <c r="FK61" s="263"/>
      <c r="FL61" s="263"/>
      <c r="FM61" s="263"/>
      <c r="FN61" s="263"/>
      <c r="FO61" s="263"/>
      <c r="FP61" s="263"/>
      <c r="FQ61" s="263"/>
      <c r="FR61" s="263"/>
      <c r="FS61" s="263"/>
      <c r="FT61" s="263"/>
      <c r="FU61" s="263"/>
      <c r="FV61" s="263"/>
      <c r="FW61" s="263"/>
      <c r="FX61" s="263"/>
      <c r="FY61" s="263"/>
      <c r="FZ61" s="263"/>
      <c r="GA61" s="263"/>
      <c r="GB61" s="263"/>
      <c r="GC61" s="263"/>
      <c r="GD61" s="263"/>
      <c r="GE61" s="263"/>
      <c r="GF61" s="263"/>
      <c r="GG61" s="263"/>
      <c r="GH61" s="263"/>
      <c r="GI61" s="263"/>
      <c r="GJ61" s="263"/>
      <c r="GK61" s="263"/>
      <c r="GL61" s="263"/>
      <c r="GM61" s="263"/>
      <c r="GN61" s="263"/>
      <c r="GO61" s="263"/>
      <c r="GP61" s="263"/>
      <c r="GQ61" s="263"/>
      <c r="GR61" s="263"/>
      <c r="GS61" s="263"/>
      <c r="GT61" s="263"/>
      <c r="GU61" s="263"/>
      <c r="GV61" s="263"/>
      <c r="GW61" s="263"/>
      <c r="GX61" s="263"/>
      <c r="GY61" s="263"/>
      <c r="GZ61" s="263"/>
      <c r="HA61" s="263"/>
      <c r="HB61" s="263"/>
      <c r="HC61" s="263"/>
      <c r="HD61" s="263"/>
      <c r="HE61" s="263"/>
      <c r="HF61" s="263"/>
      <c r="HG61" s="263"/>
      <c r="HH61" s="263"/>
      <c r="HI61" s="263"/>
      <c r="HJ61" s="263"/>
      <c r="HK61" s="263"/>
      <c r="HL61" s="263"/>
      <c r="HM61" s="263"/>
      <c r="HN61" s="263"/>
      <c r="HO61" s="263"/>
      <c r="HP61" s="263"/>
      <c r="HQ61" s="263"/>
      <c r="HR61" s="263"/>
      <c r="HS61" s="263"/>
      <c r="HT61" s="263"/>
      <c r="HU61" s="263"/>
      <c r="HV61" s="263"/>
      <c r="HW61" s="263"/>
      <c r="HX61" s="263"/>
      <c r="HY61" s="263"/>
      <c r="HZ61" s="263"/>
      <c r="IA61" s="263"/>
      <c r="IB61" s="263"/>
      <c r="IC61" s="263"/>
      <c r="ID61" s="263"/>
      <c r="IE61" s="263"/>
      <c r="IF61" s="263"/>
      <c r="IG61" s="263"/>
      <c r="IH61" s="263"/>
      <c r="II61" s="263"/>
      <c r="IJ61" s="263"/>
      <c r="IK61" s="263"/>
      <c r="IL61" s="263"/>
    </row>
    <row r="62" spans="1:246" s="39" customFormat="1" ht="18" customHeight="1">
      <c r="A62" s="634"/>
      <c r="B62" s="404"/>
      <c r="C62" s="410" t="s">
        <v>1002</v>
      </c>
      <c r="D62" s="724"/>
      <c r="E62" s="735">
        <v>241</v>
      </c>
      <c r="F62" s="204"/>
      <c r="G62" s="405"/>
      <c r="H62" s="724"/>
      <c r="I62" s="20">
        <v>0</v>
      </c>
      <c r="J62" s="730"/>
      <c r="K62" s="636">
        <v>0</v>
      </c>
      <c r="L62" s="259"/>
      <c r="M62" s="314"/>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c r="DM62" s="263"/>
      <c r="DN62" s="263"/>
      <c r="DO62" s="263"/>
      <c r="DP62" s="263"/>
      <c r="DQ62" s="263"/>
      <c r="DR62" s="263"/>
      <c r="DS62" s="263"/>
      <c r="DT62" s="263"/>
      <c r="DU62" s="263"/>
      <c r="DV62" s="263"/>
      <c r="DW62" s="263"/>
      <c r="DX62" s="263"/>
      <c r="DY62" s="263"/>
      <c r="DZ62" s="263"/>
      <c r="EA62" s="263"/>
      <c r="EB62" s="263"/>
      <c r="EC62" s="263"/>
      <c r="ED62" s="263"/>
      <c r="EE62" s="263"/>
      <c r="EF62" s="263"/>
      <c r="EG62" s="263"/>
      <c r="EH62" s="263"/>
      <c r="EI62" s="263"/>
      <c r="EJ62" s="263"/>
      <c r="EK62" s="263"/>
      <c r="EL62" s="263"/>
      <c r="EM62" s="263"/>
      <c r="EN62" s="263"/>
      <c r="EO62" s="263"/>
      <c r="EP62" s="263"/>
      <c r="EQ62" s="263"/>
      <c r="ER62" s="263"/>
      <c r="ES62" s="263"/>
      <c r="ET62" s="263"/>
      <c r="EU62" s="263"/>
      <c r="EV62" s="263"/>
      <c r="EW62" s="263"/>
      <c r="EX62" s="263"/>
      <c r="EY62" s="263"/>
      <c r="EZ62" s="263"/>
      <c r="FA62" s="263"/>
      <c r="FB62" s="263"/>
      <c r="FC62" s="263"/>
      <c r="FD62" s="263"/>
      <c r="FE62" s="263"/>
      <c r="FF62" s="263"/>
      <c r="FG62" s="263"/>
      <c r="FH62" s="263"/>
      <c r="FI62" s="263"/>
      <c r="FJ62" s="263"/>
      <c r="FK62" s="263"/>
      <c r="FL62" s="263"/>
      <c r="FM62" s="263"/>
      <c r="FN62" s="263"/>
      <c r="FO62" s="263"/>
      <c r="FP62" s="263"/>
      <c r="FQ62" s="263"/>
      <c r="FR62" s="263"/>
      <c r="FS62" s="263"/>
      <c r="FT62" s="263"/>
      <c r="FU62" s="263"/>
      <c r="FV62" s="263"/>
      <c r="FW62" s="263"/>
      <c r="FX62" s="263"/>
      <c r="FY62" s="263"/>
      <c r="FZ62" s="263"/>
      <c r="GA62" s="263"/>
      <c r="GB62" s="263"/>
      <c r="GC62" s="263"/>
      <c r="GD62" s="263"/>
      <c r="GE62" s="263"/>
      <c r="GF62" s="263"/>
      <c r="GG62" s="263"/>
      <c r="GH62" s="263"/>
      <c r="GI62" s="263"/>
      <c r="GJ62" s="263"/>
      <c r="GK62" s="263"/>
      <c r="GL62" s="263"/>
      <c r="GM62" s="263"/>
      <c r="GN62" s="263"/>
      <c r="GO62" s="263"/>
      <c r="GP62" s="263"/>
      <c r="GQ62" s="263"/>
      <c r="GR62" s="263"/>
      <c r="GS62" s="263"/>
      <c r="GT62" s="263"/>
      <c r="GU62" s="263"/>
      <c r="GV62" s="263"/>
      <c r="GW62" s="263"/>
      <c r="GX62" s="263"/>
      <c r="GY62" s="263"/>
      <c r="GZ62" s="263"/>
      <c r="HA62" s="263"/>
      <c r="HB62" s="263"/>
      <c r="HC62" s="263"/>
      <c r="HD62" s="263"/>
      <c r="HE62" s="263"/>
      <c r="HF62" s="263"/>
      <c r="HG62" s="263"/>
      <c r="HH62" s="263"/>
      <c r="HI62" s="263"/>
      <c r="HJ62" s="263"/>
      <c r="HK62" s="263"/>
      <c r="HL62" s="263"/>
      <c r="HM62" s="263"/>
      <c r="HN62" s="263"/>
      <c r="HO62" s="263"/>
      <c r="HP62" s="263"/>
      <c r="HQ62" s="263"/>
      <c r="HR62" s="263"/>
      <c r="HS62" s="263"/>
      <c r="HT62" s="263"/>
      <c r="HU62" s="263"/>
      <c r="HV62" s="263"/>
      <c r="HW62" s="263"/>
      <c r="HX62" s="263"/>
      <c r="HY62" s="263"/>
      <c r="HZ62" s="263"/>
      <c r="IA62" s="263"/>
      <c r="IB62" s="263"/>
      <c r="IC62" s="263"/>
      <c r="ID62" s="263"/>
      <c r="IE62" s="263"/>
      <c r="IF62" s="263"/>
      <c r="IG62" s="263"/>
      <c r="IH62" s="263"/>
      <c r="II62" s="263"/>
      <c r="IJ62" s="263"/>
      <c r="IK62" s="263"/>
      <c r="IL62" s="263"/>
    </row>
    <row r="63" spans="1:246" s="39" customFormat="1" ht="18" customHeight="1">
      <c r="A63" s="634"/>
      <c r="B63" s="404"/>
      <c r="C63" s="410" t="s">
        <v>1003</v>
      </c>
      <c r="D63" s="724"/>
      <c r="E63" s="735">
        <v>242</v>
      </c>
      <c r="F63" s="204"/>
      <c r="G63" s="405"/>
      <c r="H63" s="724"/>
      <c r="I63" s="20">
        <v>0</v>
      </c>
      <c r="J63" s="730"/>
      <c r="K63" s="636">
        <v>0</v>
      </c>
      <c r="L63" s="259"/>
      <c r="M63" s="314"/>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c r="DM63" s="263"/>
      <c r="DN63" s="263"/>
      <c r="DO63" s="263"/>
      <c r="DP63" s="263"/>
      <c r="DQ63" s="263"/>
      <c r="DR63" s="263"/>
      <c r="DS63" s="263"/>
      <c r="DT63" s="263"/>
      <c r="DU63" s="263"/>
      <c r="DV63" s="263"/>
      <c r="DW63" s="263"/>
      <c r="DX63" s="263"/>
      <c r="DY63" s="263"/>
      <c r="DZ63" s="263"/>
      <c r="EA63" s="263"/>
      <c r="EB63" s="263"/>
      <c r="EC63" s="263"/>
      <c r="ED63" s="263"/>
      <c r="EE63" s="263"/>
      <c r="EF63" s="263"/>
      <c r="EG63" s="263"/>
      <c r="EH63" s="263"/>
      <c r="EI63" s="263"/>
      <c r="EJ63" s="263"/>
      <c r="EK63" s="263"/>
      <c r="EL63" s="263"/>
      <c r="EM63" s="263"/>
      <c r="EN63" s="263"/>
      <c r="EO63" s="263"/>
      <c r="EP63" s="263"/>
      <c r="EQ63" s="263"/>
      <c r="ER63" s="263"/>
      <c r="ES63" s="263"/>
      <c r="ET63" s="263"/>
      <c r="EU63" s="263"/>
      <c r="EV63" s="263"/>
      <c r="EW63" s="263"/>
      <c r="EX63" s="263"/>
      <c r="EY63" s="263"/>
      <c r="EZ63" s="263"/>
      <c r="FA63" s="263"/>
      <c r="FB63" s="263"/>
      <c r="FC63" s="263"/>
      <c r="FD63" s="263"/>
      <c r="FE63" s="263"/>
      <c r="FF63" s="263"/>
      <c r="FG63" s="263"/>
      <c r="FH63" s="263"/>
      <c r="FI63" s="263"/>
      <c r="FJ63" s="263"/>
      <c r="FK63" s="263"/>
      <c r="FL63" s="263"/>
      <c r="FM63" s="263"/>
      <c r="FN63" s="263"/>
      <c r="FO63" s="263"/>
      <c r="FP63" s="263"/>
      <c r="FQ63" s="263"/>
      <c r="FR63" s="263"/>
      <c r="FS63" s="263"/>
      <c r="FT63" s="263"/>
      <c r="FU63" s="263"/>
      <c r="FV63" s="263"/>
      <c r="FW63" s="263"/>
      <c r="FX63" s="263"/>
      <c r="FY63" s="263"/>
      <c r="FZ63" s="263"/>
      <c r="GA63" s="263"/>
      <c r="GB63" s="263"/>
      <c r="GC63" s="263"/>
      <c r="GD63" s="263"/>
      <c r="GE63" s="263"/>
      <c r="GF63" s="263"/>
      <c r="GG63" s="263"/>
      <c r="GH63" s="263"/>
      <c r="GI63" s="263"/>
      <c r="GJ63" s="263"/>
      <c r="GK63" s="263"/>
      <c r="GL63" s="263"/>
      <c r="GM63" s="263"/>
      <c r="GN63" s="263"/>
      <c r="GO63" s="263"/>
      <c r="GP63" s="263"/>
      <c r="GQ63" s="263"/>
      <c r="GR63" s="263"/>
      <c r="GS63" s="263"/>
      <c r="GT63" s="263"/>
      <c r="GU63" s="263"/>
      <c r="GV63" s="263"/>
      <c r="GW63" s="263"/>
      <c r="GX63" s="263"/>
      <c r="GY63" s="263"/>
      <c r="GZ63" s="263"/>
      <c r="HA63" s="263"/>
      <c r="HB63" s="263"/>
      <c r="HC63" s="263"/>
      <c r="HD63" s="263"/>
      <c r="HE63" s="263"/>
      <c r="HF63" s="263"/>
      <c r="HG63" s="263"/>
      <c r="HH63" s="263"/>
      <c r="HI63" s="263"/>
      <c r="HJ63" s="263"/>
      <c r="HK63" s="263"/>
      <c r="HL63" s="263"/>
      <c r="HM63" s="263"/>
      <c r="HN63" s="263"/>
      <c r="HO63" s="263"/>
      <c r="HP63" s="263"/>
      <c r="HQ63" s="263"/>
      <c r="HR63" s="263"/>
      <c r="HS63" s="263"/>
      <c r="HT63" s="263"/>
      <c r="HU63" s="263"/>
      <c r="HV63" s="263"/>
      <c r="HW63" s="263"/>
      <c r="HX63" s="263"/>
      <c r="HY63" s="263"/>
      <c r="HZ63" s="263"/>
      <c r="IA63" s="263"/>
      <c r="IB63" s="263"/>
      <c r="IC63" s="263"/>
      <c r="ID63" s="263"/>
      <c r="IE63" s="263"/>
      <c r="IF63" s="263"/>
      <c r="IG63" s="263"/>
      <c r="IH63" s="263"/>
      <c r="II63" s="263"/>
      <c r="IJ63" s="263"/>
      <c r="IK63" s="263"/>
      <c r="IL63" s="263"/>
    </row>
    <row r="64" spans="1:246" s="40" customFormat="1" ht="30" customHeight="1">
      <c r="A64" s="632" t="s">
        <v>1009</v>
      </c>
      <c r="B64" s="192" t="s">
        <v>494</v>
      </c>
      <c r="C64" s="192"/>
      <c r="D64" s="723"/>
      <c r="E64" s="734">
        <v>250</v>
      </c>
      <c r="F64" s="192"/>
      <c r="G64" s="402" t="s">
        <v>896</v>
      </c>
      <c r="H64" s="723"/>
      <c r="I64" s="165">
        <f>SUM(I65:I68)</f>
        <v>35886539600</v>
      </c>
      <c r="J64" s="728"/>
      <c r="K64" s="633">
        <f>SUM(K65:K68)</f>
        <v>39306774337.94766</v>
      </c>
      <c r="L64" s="259">
        <f>I64-K64</f>
        <v>-3420234737.9476624</v>
      </c>
      <c r="M64" s="314">
        <f t="shared" si="0"/>
        <v>-0.08701387472147999</v>
      </c>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c r="DM64" s="263"/>
      <c r="DN64" s="263"/>
      <c r="DO64" s="263"/>
      <c r="DP64" s="263"/>
      <c r="DQ64" s="263"/>
      <c r="DR64" s="263"/>
      <c r="DS64" s="263"/>
      <c r="DT64" s="263"/>
      <c r="DU64" s="263"/>
      <c r="DV64" s="263"/>
      <c r="DW64" s="263"/>
      <c r="DX64" s="263"/>
      <c r="DY64" s="263"/>
      <c r="DZ64" s="263"/>
      <c r="EA64" s="263"/>
      <c r="EB64" s="263"/>
      <c r="EC64" s="263"/>
      <c r="ED64" s="263"/>
      <c r="EE64" s="263"/>
      <c r="EF64" s="263"/>
      <c r="EG64" s="263"/>
      <c r="EH64" s="263"/>
      <c r="EI64" s="263"/>
      <c r="EJ64" s="263"/>
      <c r="EK64" s="263"/>
      <c r="EL64" s="263"/>
      <c r="EM64" s="263"/>
      <c r="EN64" s="263"/>
      <c r="EO64" s="263"/>
      <c r="EP64" s="263"/>
      <c r="EQ64" s="263"/>
      <c r="ER64" s="263"/>
      <c r="ES64" s="263"/>
      <c r="ET64" s="263"/>
      <c r="EU64" s="263"/>
      <c r="EV64" s="263"/>
      <c r="EW64" s="263"/>
      <c r="EX64" s="263"/>
      <c r="EY64" s="263"/>
      <c r="EZ64" s="263"/>
      <c r="FA64" s="263"/>
      <c r="FB64" s="263"/>
      <c r="FC64" s="263"/>
      <c r="FD64" s="263"/>
      <c r="FE64" s="263"/>
      <c r="FF64" s="263"/>
      <c r="FG64" s="263"/>
      <c r="FH64" s="263"/>
      <c r="FI64" s="263"/>
      <c r="FJ64" s="263"/>
      <c r="FK64" s="263"/>
      <c r="FL64" s="263"/>
      <c r="FM64" s="263"/>
      <c r="FN64" s="263"/>
      <c r="FO64" s="263"/>
      <c r="FP64" s="263"/>
      <c r="FQ64" s="263"/>
      <c r="FR64" s="263"/>
      <c r="FS64" s="263"/>
      <c r="FT64" s="263"/>
      <c r="FU64" s="263"/>
      <c r="FV64" s="263"/>
      <c r="FW64" s="263"/>
      <c r="FX64" s="263"/>
      <c r="FY64" s="263"/>
      <c r="FZ64" s="263"/>
      <c r="GA64" s="263"/>
      <c r="GB64" s="263"/>
      <c r="GC64" s="263"/>
      <c r="GD64" s="263"/>
      <c r="GE64" s="263"/>
      <c r="GF64" s="263"/>
      <c r="GG64" s="263"/>
      <c r="GH64" s="263"/>
      <c r="GI64" s="263"/>
      <c r="GJ64" s="263"/>
      <c r="GK64" s="263"/>
      <c r="GL64" s="263"/>
      <c r="GM64" s="263"/>
      <c r="GN64" s="263"/>
      <c r="GO64" s="263"/>
      <c r="GP64" s="263"/>
      <c r="GQ64" s="263"/>
      <c r="GR64" s="263"/>
      <c r="GS64" s="263"/>
      <c r="GT64" s="263"/>
      <c r="GU64" s="263"/>
      <c r="GV64" s="263"/>
      <c r="GW64" s="263"/>
      <c r="GX64" s="263"/>
      <c r="GY64" s="263"/>
      <c r="GZ64" s="263"/>
      <c r="HA64" s="263"/>
      <c r="HB64" s="263"/>
      <c r="HC64" s="263"/>
      <c r="HD64" s="263"/>
      <c r="HE64" s="263"/>
      <c r="HF64" s="263"/>
      <c r="HG64" s="263"/>
      <c r="HH64" s="263"/>
      <c r="HI64" s="263"/>
      <c r="HJ64" s="263"/>
      <c r="HK64" s="263"/>
      <c r="HL64" s="263"/>
      <c r="HM64" s="263"/>
      <c r="HN64" s="263"/>
      <c r="HO64" s="263"/>
      <c r="HP64" s="263"/>
      <c r="HQ64" s="263"/>
      <c r="HR64" s="263"/>
      <c r="HS64" s="263"/>
      <c r="HT64" s="263"/>
      <c r="HU64" s="263"/>
      <c r="HV64" s="263"/>
      <c r="HW64" s="263"/>
      <c r="HX64" s="263"/>
      <c r="HY64" s="263"/>
      <c r="HZ64" s="263"/>
      <c r="IA64" s="263"/>
      <c r="IB64" s="263"/>
      <c r="IC64" s="263"/>
      <c r="ID64" s="263"/>
      <c r="IE64" s="263"/>
      <c r="IF64" s="263"/>
      <c r="IG64" s="263"/>
      <c r="IH64" s="263"/>
      <c r="II64" s="263"/>
      <c r="IJ64" s="263"/>
      <c r="IK64" s="263"/>
      <c r="IL64" s="263"/>
    </row>
    <row r="65" spans="1:246" s="40" customFormat="1" ht="15.75" customHeight="1">
      <c r="A65" s="632"/>
      <c r="B65" s="341" t="s">
        <v>925</v>
      </c>
      <c r="C65" s="204" t="s">
        <v>1010</v>
      </c>
      <c r="D65" s="724"/>
      <c r="E65" s="735">
        <v>251</v>
      </c>
      <c r="F65" s="204"/>
      <c r="G65" s="405"/>
      <c r="H65" s="724"/>
      <c r="I65" s="91">
        <v>57856893442</v>
      </c>
      <c r="J65" s="730"/>
      <c r="K65" s="636">
        <v>57856893442</v>
      </c>
      <c r="L65" s="259">
        <f>I65-K65</f>
        <v>0</v>
      </c>
      <c r="M65" s="314">
        <f t="shared" si="0"/>
        <v>0</v>
      </c>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c r="IG65" s="263"/>
      <c r="IH65" s="263"/>
      <c r="II65" s="263"/>
      <c r="IJ65" s="263"/>
      <c r="IK65" s="263"/>
      <c r="IL65" s="263"/>
    </row>
    <row r="66" spans="1:246" s="40" customFormat="1" ht="15.75" customHeight="1" hidden="1">
      <c r="A66" s="632"/>
      <c r="B66" s="341" t="s">
        <v>928</v>
      </c>
      <c r="C66" s="204" t="s">
        <v>1011</v>
      </c>
      <c r="D66" s="724"/>
      <c r="E66" s="735">
        <v>252</v>
      </c>
      <c r="F66" s="204"/>
      <c r="G66" s="405"/>
      <c r="H66" s="724"/>
      <c r="I66" s="20">
        <v>0</v>
      </c>
      <c r="J66" s="730"/>
      <c r="K66" s="636">
        <v>0</v>
      </c>
      <c r="L66" s="259"/>
      <c r="M66" s="314"/>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c r="DT66" s="263"/>
      <c r="DU66" s="263"/>
      <c r="DV66" s="263"/>
      <c r="DW66" s="263"/>
      <c r="DX66" s="263"/>
      <c r="DY66" s="263"/>
      <c r="DZ66" s="263"/>
      <c r="EA66" s="263"/>
      <c r="EB66" s="263"/>
      <c r="EC66" s="263"/>
      <c r="ED66" s="263"/>
      <c r="EE66" s="263"/>
      <c r="EF66" s="263"/>
      <c r="EG66" s="263"/>
      <c r="EH66" s="263"/>
      <c r="EI66" s="263"/>
      <c r="EJ66" s="263"/>
      <c r="EK66" s="263"/>
      <c r="EL66" s="263"/>
      <c r="EM66" s="263"/>
      <c r="EN66" s="263"/>
      <c r="EO66" s="263"/>
      <c r="EP66" s="263"/>
      <c r="EQ66" s="263"/>
      <c r="ER66" s="263"/>
      <c r="ES66" s="263"/>
      <c r="ET66" s="263"/>
      <c r="EU66" s="263"/>
      <c r="EV66" s="263"/>
      <c r="EW66" s="263"/>
      <c r="EX66" s="263"/>
      <c r="EY66" s="263"/>
      <c r="EZ66" s="263"/>
      <c r="FA66" s="263"/>
      <c r="FB66" s="263"/>
      <c r="FC66" s="263"/>
      <c r="FD66" s="263"/>
      <c r="FE66" s="263"/>
      <c r="FF66" s="263"/>
      <c r="FG66" s="263"/>
      <c r="FH66" s="263"/>
      <c r="FI66" s="263"/>
      <c r="FJ66" s="263"/>
      <c r="FK66" s="263"/>
      <c r="FL66" s="263"/>
      <c r="FM66" s="263"/>
      <c r="FN66" s="263"/>
      <c r="FO66" s="263"/>
      <c r="FP66" s="263"/>
      <c r="FQ66" s="263"/>
      <c r="FR66" s="263"/>
      <c r="FS66" s="263"/>
      <c r="FT66" s="263"/>
      <c r="FU66" s="263"/>
      <c r="FV66" s="263"/>
      <c r="FW66" s="263"/>
      <c r="FX66" s="263"/>
      <c r="FY66" s="263"/>
      <c r="FZ66" s="263"/>
      <c r="GA66" s="263"/>
      <c r="GB66" s="263"/>
      <c r="GC66" s="263"/>
      <c r="GD66" s="263"/>
      <c r="GE66" s="263"/>
      <c r="GF66" s="263"/>
      <c r="GG66" s="263"/>
      <c r="GH66" s="263"/>
      <c r="GI66" s="263"/>
      <c r="GJ66" s="263"/>
      <c r="GK66" s="263"/>
      <c r="GL66" s="263"/>
      <c r="GM66" s="263"/>
      <c r="GN66" s="263"/>
      <c r="GO66" s="263"/>
      <c r="GP66" s="263"/>
      <c r="GQ66" s="263"/>
      <c r="GR66" s="263"/>
      <c r="GS66" s="263"/>
      <c r="GT66" s="263"/>
      <c r="GU66" s="263"/>
      <c r="GV66" s="263"/>
      <c r="GW66" s="263"/>
      <c r="GX66" s="263"/>
      <c r="GY66" s="263"/>
      <c r="GZ66" s="263"/>
      <c r="HA66" s="263"/>
      <c r="HB66" s="263"/>
      <c r="HC66" s="263"/>
      <c r="HD66" s="263"/>
      <c r="HE66" s="263"/>
      <c r="HF66" s="263"/>
      <c r="HG66" s="263"/>
      <c r="HH66" s="263"/>
      <c r="HI66" s="263"/>
      <c r="HJ66" s="263"/>
      <c r="HK66" s="263"/>
      <c r="HL66" s="263"/>
      <c r="HM66" s="263"/>
      <c r="HN66" s="263"/>
      <c r="HO66" s="263"/>
      <c r="HP66" s="263"/>
      <c r="HQ66" s="263"/>
      <c r="HR66" s="263"/>
      <c r="HS66" s="263"/>
      <c r="HT66" s="263"/>
      <c r="HU66" s="263"/>
      <c r="HV66" s="263"/>
      <c r="HW66" s="263"/>
      <c r="HX66" s="263"/>
      <c r="HY66" s="263"/>
      <c r="HZ66" s="263"/>
      <c r="IA66" s="263"/>
      <c r="IB66" s="263"/>
      <c r="IC66" s="263"/>
      <c r="ID66" s="263"/>
      <c r="IE66" s="263"/>
      <c r="IF66" s="263"/>
      <c r="IG66" s="263"/>
      <c r="IH66" s="263"/>
      <c r="II66" s="263"/>
      <c r="IJ66" s="263"/>
      <c r="IK66" s="263"/>
      <c r="IL66" s="263"/>
    </row>
    <row r="67" spans="1:246" s="40" customFormat="1" ht="15.75" customHeight="1" hidden="1">
      <c r="A67" s="632"/>
      <c r="B67" s="341" t="s">
        <v>931</v>
      </c>
      <c r="C67" s="204" t="s">
        <v>1012</v>
      </c>
      <c r="D67" s="724"/>
      <c r="E67" s="735">
        <v>258</v>
      </c>
      <c r="F67" s="204"/>
      <c r="G67" s="405"/>
      <c r="H67" s="724"/>
      <c r="I67" s="20">
        <v>0</v>
      </c>
      <c r="J67" s="730"/>
      <c r="K67" s="636">
        <v>0</v>
      </c>
      <c r="L67" s="259"/>
      <c r="M67" s="314"/>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3"/>
      <c r="DK67" s="263"/>
      <c r="DL67" s="263"/>
      <c r="DM67" s="263"/>
      <c r="DN67" s="263"/>
      <c r="DO67" s="263"/>
      <c r="DP67" s="263"/>
      <c r="DQ67" s="263"/>
      <c r="DR67" s="263"/>
      <c r="DS67" s="263"/>
      <c r="DT67" s="263"/>
      <c r="DU67" s="263"/>
      <c r="DV67" s="263"/>
      <c r="DW67" s="263"/>
      <c r="DX67" s="263"/>
      <c r="DY67" s="263"/>
      <c r="DZ67" s="263"/>
      <c r="EA67" s="263"/>
      <c r="EB67" s="263"/>
      <c r="EC67" s="263"/>
      <c r="ED67" s="263"/>
      <c r="EE67" s="263"/>
      <c r="EF67" s="263"/>
      <c r="EG67" s="263"/>
      <c r="EH67" s="263"/>
      <c r="EI67" s="263"/>
      <c r="EJ67" s="263"/>
      <c r="EK67" s="263"/>
      <c r="EL67" s="263"/>
      <c r="EM67" s="263"/>
      <c r="EN67" s="263"/>
      <c r="EO67" s="263"/>
      <c r="EP67" s="263"/>
      <c r="EQ67" s="263"/>
      <c r="ER67" s="263"/>
      <c r="ES67" s="263"/>
      <c r="ET67" s="263"/>
      <c r="EU67" s="263"/>
      <c r="EV67" s="263"/>
      <c r="EW67" s="263"/>
      <c r="EX67" s="263"/>
      <c r="EY67" s="263"/>
      <c r="EZ67" s="263"/>
      <c r="FA67" s="263"/>
      <c r="FB67" s="263"/>
      <c r="FC67" s="263"/>
      <c r="FD67" s="263"/>
      <c r="FE67" s="263"/>
      <c r="FF67" s="263"/>
      <c r="FG67" s="263"/>
      <c r="FH67" s="263"/>
      <c r="FI67" s="263"/>
      <c r="FJ67" s="263"/>
      <c r="FK67" s="263"/>
      <c r="FL67" s="263"/>
      <c r="FM67" s="263"/>
      <c r="FN67" s="263"/>
      <c r="FO67" s="263"/>
      <c r="FP67" s="263"/>
      <c r="FQ67" s="263"/>
      <c r="FR67" s="263"/>
      <c r="FS67" s="263"/>
      <c r="FT67" s="263"/>
      <c r="FU67" s="263"/>
      <c r="FV67" s="263"/>
      <c r="FW67" s="263"/>
      <c r="FX67" s="263"/>
      <c r="FY67" s="263"/>
      <c r="FZ67" s="263"/>
      <c r="GA67" s="263"/>
      <c r="GB67" s="263"/>
      <c r="GC67" s="263"/>
      <c r="GD67" s="263"/>
      <c r="GE67" s="263"/>
      <c r="GF67" s="263"/>
      <c r="GG67" s="263"/>
      <c r="GH67" s="263"/>
      <c r="GI67" s="263"/>
      <c r="GJ67" s="263"/>
      <c r="GK67" s="263"/>
      <c r="GL67" s="263"/>
      <c r="GM67" s="263"/>
      <c r="GN67" s="263"/>
      <c r="GO67" s="263"/>
      <c r="GP67" s="263"/>
      <c r="GQ67" s="263"/>
      <c r="GR67" s="263"/>
      <c r="GS67" s="263"/>
      <c r="GT67" s="263"/>
      <c r="GU67" s="263"/>
      <c r="GV67" s="263"/>
      <c r="GW67" s="263"/>
      <c r="GX67" s="263"/>
      <c r="GY67" s="263"/>
      <c r="GZ67" s="263"/>
      <c r="HA67" s="263"/>
      <c r="HB67" s="263"/>
      <c r="HC67" s="263"/>
      <c r="HD67" s="263"/>
      <c r="HE67" s="263"/>
      <c r="HF67" s="263"/>
      <c r="HG67" s="263"/>
      <c r="HH67" s="263"/>
      <c r="HI67" s="263"/>
      <c r="HJ67" s="263"/>
      <c r="HK67" s="263"/>
      <c r="HL67" s="263"/>
      <c r="HM67" s="263"/>
      <c r="HN67" s="263"/>
      <c r="HO67" s="263"/>
      <c r="HP67" s="263"/>
      <c r="HQ67" s="263"/>
      <c r="HR67" s="263"/>
      <c r="HS67" s="263"/>
      <c r="HT67" s="263"/>
      <c r="HU67" s="263"/>
      <c r="HV67" s="263"/>
      <c r="HW67" s="263"/>
      <c r="HX67" s="263"/>
      <c r="HY67" s="263"/>
      <c r="HZ67" s="263"/>
      <c r="IA67" s="263"/>
      <c r="IB67" s="263"/>
      <c r="IC67" s="263"/>
      <c r="ID67" s="263"/>
      <c r="IE67" s="263"/>
      <c r="IF67" s="263"/>
      <c r="IG67" s="263"/>
      <c r="IH67" s="263"/>
      <c r="II67" s="263"/>
      <c r="IJ67" s="263"/>
      <c r="IK67" s="263"/>
      <c r="IL67" s="263"/>
    </row>
    <row r="68" spans="1:246" s="40" customFormat="1" ht="15.75" customHeight="1">
      <c r="A68" s="632"/>
      <c r="B68" s="341" t="s">
        <v>934</v>
      </c>
      <c r="C68" s="204" t="s">
        <v>1013</v>
      </c>
      <c r="D68" s="724"/>
      <c r="E68" s="735">
        <v>259</v>
      </c>
      <c r="F68" s="204"/>
      <c r="G68" s="405"/>
      <c r="H68" s="724"/>
      <c r="I68" s="20">
        <v>-21970353842</v>
      </c>
      <c r="J68" s="730"/>
      <c r="K68" s="636">
        <v>-18550119104.052334</v>
      </c>
      <c r="L68" s="259"/>
      <c r="M68" s="314"/>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c r="DM68" s="263"/>
      <c r="DN68" s="263"/>
      <c r="DO68" s="263"/>
      <c r="DP68" s="263"/>
      <c r="DQ68" s="263"/>
      <c r="DR68" s="263"/>
      <c r="DS68" s="263"/>
      <c r="DT68" s="263"/>
      <c r="DU68" s="263"/>
      <c r="DV68" s="263"/>
      <c r="DW68" s="263"/>
      <c r="DX68" s="263"/>
      <c r="DY68" s="263"/>
      <c r="DZ68" s="263"/>
      <c r="EA68" s="263"/>
      <c r="EB68" s="263"/>
      <c r="EC68" s="263"/>
      <c r="ED68" s="263"/>
      <c r="EE68" s="263"/>
      <c r="EF68" s="263"/>
      <c r="EG68" s="263"/>
      <c r="EH68" s="263"/>
      <c r="EI68" s="263"/>
      <c r="EJ68" s="263"/>
      <c r="EK68" s="263"/>
      <c r="EL68" s="263"/>
      <c r="EM68" s="263"/>
      <c r="EN68" s="263"/>
      <c r="EO68" s="263"/>
      <c r="EP68" s="263"/>
      <c r="EQ68" s="263"/>
      <c r="ER68" s="263"/>
      <c r="ES68" s="263"/>
      <c r="ET68" s="263"/>
      <c r="EU68" s="263"/>
      <c r="EV68" s="263"/>
      <c r="EW68" s="263"/>
      <c r="EX68" s="263"/>
      <c r="EY68" s="263"/>
      <c r="EZ68" s="263"/>
      <c r="FA68" s="263"/>
      <c r="FB68" s="263"/>
      <c r="FC68" s="263"/>
      <c r="FD68" s="263"/>
      <c r="FE68" s="263"/>
      <c r="FF68" s="263"/>
      <c r="FG68" s="263"/>
      <c r="FH68" s="263"/>
      <c r="FI68" s="263"/>
      <c r="FJ68" s="263"/>
      <c r="FK68" s="263"/>
      <c r="FL68" s="263"/>
      <c r="FM68" s="263"/>
      <c r="FN68" s="263"/>
      <c r="FO68" s="263"/>
      <c r="FP68" s="263"/>
      <c r="FQ68" s="263"/>
      <c r="FR68" s="263"/>
      <c r="FS68" s="263"/>
      <c r="FT68" s="263"/>
      <c r="FU68" s="263"/>
      <c r="FV68" s="263"/>
      <c r="FW68" s="263"/>
      <c r="FX68" s="263"/>
      <c r="FY68" s="263"/>
      <c r="FZ68" s="263"/>
      <c r="GA68" s="263"/>
      <c r="GB68" s="263"/>
      <c r="GC68" s="263"/>
      <c r="GD68" s="263"/>
      <c r="GE68" s="263"/>
      <c r="GF68" s="263"/>
      <c r="GG68" s="263"/>
      <c r="GH68" s="263"/>
      <c r="GI68" s="263"/>
      <c r="GJ68" s="263"/>
      <c r="GK68" s="263"/>
      <c r="GL68" s="263"/>
      <c r="GM68" s="263"/>
      <c r="GN68" s="263"/>
      <c r="GO68" s="263"/>
      <c r="GP68" s="263"/>
      <c r="GQ68" s="263"/>
      <c r="GR68" s="263"/>
      <c r="GS68" s="263"/>
      <c r="GT68" s="263"/>
      <c r="GU68" s="263"/>
      <c r="GV68" s="263"/>
      <c r="GW68" s="263"/>
      <c r="GX68" s="263"/>
      <c r="GY68" s="263"/>
      <c r="GZ68" s="263"/>
      <c r="HA68" s="263"/>
      <c r="HB68" s="263"/>
      <c r="HC68" s="263"/>
      <c r="HD68" s="263"/>
      <c r="HE68" s="263"/>
      <c r="HF68" s="263"/>
      <c r="HG68" s="263"/>
      <c r="HH68" s="263"/>
      <c r="HI68" s="263"/>
      <c r="HJ68" s="263"/>
      <c r="HK68" s="263"/>
      <c r="HL68" s="263"/>
      <c r="HM68" s="263"/>
      <c r="HN68" s="263"/>
      <c r="HO68" s="263"/>
      <c r="HP68" s="263"/>
      <c r="HQ68" s="263"/>
      <c r="HR68" s="263"/>
      <c r="HS68" s="263"/>
      <c r="HT68" s="263"/>
      <c r="HU68" s="263"/>
      <c r="HV68" s="263"/>
      <c r="HW68" s="263"/>
      <c r="HX68" s="263"/>
      <c r="HY68" s="263"/>
      <c r="HZ68" s="263"/>
      <c r="IA68" s="263"/>
      <c r="IB68" s="263"/>
      <c r="IC68" s="263"/>
      <c r="ID68" s="263"/>
      <c r="IE68" s="263"/>
      <c r="IF68" s="263"/>
      <c r="IG68" s="263"/>
      <c r="IH68" s="263"/>
      <c r="II68" s="263"/>
      <c r="IJ68" s="263"/>
      <c r="IK68" s="263"/>
      <c r="IL68" s="263"/>
    </row>
    <row r="69" spans="1:246" s="40" customFormat="1" ht="30" customHeight="1">
      <c r="A69" s="632" t="s">
        <v>1014</v>
      </c>
      <c r="B69" s="192" t="s">
        <v>1015</v>
      </c>
      <c r="C69" s="353"/>
      <c r="D69" s="723"/>
      <c r="E69" s="734">
        <v>260</v>
      </c>
      <c r="F69" s="192"/>
      <c r="G69" s="402"/>
      <c r="H69" s="723"/>
      <c r="I69" s="165">
        <f>SUM(I70:I72)</f>
        <v>481566500</v>
      </c>
      <c r="J69" s="728"/>
      <c r="K69" s="633">
        <f>SUM(K70:K72)</f>
        <v>0</v>
      </c>
      <c r="L69" s="259">
        <f>I69-K69</f>
        <v>481566500</v>
      </c>
      <c r="M69" s="314" t="e">
        <f t="shared" si="0"/>
        <v>#DIV/0!</v>
      </c>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c r="HK69" s="263"/>
      <c r="HL69" s="263"/>
      <c r="HM69" s="263"/>
      <c r="HN69" s="263"/>
      <c r="HO69" s="263"/>
      <c r="HP69" s="263"/>
      <c r="HQ69" s="263"/>
      <c r="HR69" s="263"/>
      <c r="HS69" s="263"/>
      <c r="HT69" s="263"/>
      <c r="HU69" s="263"/>
      <c r="HV69" s="263"/>
      <c r="HW69" s="263"/>
      <c r="HX69" s="263"/>
      <c r="HY69" s="263"/>
      <c r="HZ69" s="263"/>
      <c r="IA69" s="263"/>
      <c r="IB69" s="263"/>
      <c r="IC69" s="263"/>
      <c r="ID69" s="263"/>
      <c r="IE69" s="263"/>
      <c r="IF69" s="263"/>
      <c r="IG69" s="263"/>
      <c r="IH69" s="263"/>
      <c r="II69" s="263"/>
      <c r="IJ69" s="263"/>
      <c r="IK69" s="263"/>
      <c r="IL69" s="263"/>
    </row>
    <row r="70" spans="1:246" s="40" customFormat="1" ht="15" customHeight="1">
      <c r="A70" s="669"/>
      <c r="B70" s="670" t="s">
        <v>925</v>
      </c>
      <c r="C70" s="671" t="s">
        <v>1016</v>
      </c>
      <c r="D70" s="742"/>
      <c r="E70" s="743">
        <v>261</v>
      </c>
      <c r="F70" s="671"/>
      <c r="G70" s="672"/>
      <c r="H70" s="742"/>
      <c r="I70" s="673">
        <v>481566500</v>
      </c>
      <c r="J70" s="748"/>
      <c r="K70" s="642">
        <v>0</v>
      </c>
      <c r="L70" s="259">
        <f>I70-K70</f>
        <v>481566500</v>
      </c>
      <c r="M70" s="314" t="e">
        <f t="shared" si="0"/>
        <v>#DIV/0!</v>
      </c>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c r="DM70" s="263"/>
      <c r="DN70" s="263"/>
      <c r="DO70" s="263"/>
      <c r="DP70" s="263"/>
      <c r="DQ70" s="263"/>
      <c r="DR70" s="263"/>
      <c r="DS70" s="263"/>
      <c r="DT70" s="263"/>
      <c r="DU70" s="263"/>
      <c r="DV70" s="263"/>
      <c r="DW70" s="263"/>
      <c r="DX70" s="263"/>
      <c r="DY70" s="263"/>
      <c r="DZ70" s="263"/>
      <c r="EA70" s="263"/>
      <c r="EB70" s="263"/>
      <c r="EC70" s="263"/>
      <c r="ED70" s="263"/>
      <c r="EE70" s="263"/>
      <c r="EF70" s="263"/>
      <c r="EG70" s="263"/>
      <c r="EH70" s="263"/>
      <c r="EI70" s="263"/>
      <c r="EJ70" s="263"/>
      <c r="EK70" s="263"/>
      <c r="EL70" s="263"/>
      <c r="EM70" s="263"/>
      <c r="EN70" s="263"/>
      <c r="EO70" s="263"/>
      <c r="EP70" s="263"/>
      <c r="EQ70" s="263"/>
      <c r="ER70" s="263"/>
      <c r="ES70" s="263"/>
      <c r="ET70" s="263"/>
      <c r="EU70" s="263"/>
      <c r="EV70" s="263"/>
      <c r="EW70" s="263"/>
      <c r="EX70" s="263"/>
      <c r="EY70" s="263"/>
      <c r="EZ70" s="263"/>
      <c r="FA70" s="263"/>
      <c r="FB70" s="263"/>
      <c r="FC70" s="263"/>
      <c r="FD70" s="263"/>
      <c r="FE70" s="263"/>
      <c r="FF70" s="263"/>
      <c r="FG70" s="263"/>
      <c r="FH70" s="263"/>
      <c r="FI70" s="263"/>
      <c r="FJ70" s="263"/>
      <c r="FK70" s="263"/>
      <c r="FL70" s="263"/>
      <c r="FM70" s="263"/>
      <c r="FN70" s="263"/>
      <c r="FO70" s="263"/>
      <c r="FP70" s="263"/>
      <c r="FQ70" s="263"/>
      <c r="FR70" s="263"/>
      <c r="FS70" s="263"/>
      <c r="FT70" s="263"/>
      <c r="FU70" s="263"/>
      <c r="FV70" s="263"/>
      <c r="FW70" s="263"/>
      <c r="FX70" s="263"/>
      <c r="FY70" s="263"/>
      <c r="FZ70" s="263"/>
      <c r="GA70" s="263"/>
      <c r="GB70" s="263"/>
      <c r="GC70" s="263"/>
      <c r="GD70" s="263"/>
      <c r="GE70" s="263"/>
      <c r="GF70" s="263"/>
      <c r="GG70" s="263"/>
      <c r="GH70" s="263"/>
      <c r="GI70" s="263"/>
      <c r="GJ70" s="263"/>
      <c r="GK70" s="263"/>
      <c r="GL70" s="263"/>
      <c r="GM70" s="263"/>
      <c r="GN70" s="263"/>
      <c r="GO70" s="263"/>
      <c r="GP70" s="263"/>
      <c r="GQ70" s="263"/>
      <c r="GR70" s="263"/>
      <c r="GS70" s="263"/>
      <c r="GT70" s="263"/>
      <c r="GU70" s="263"/>
      <c r="GV70" s="263"/>
      <c r="GW70" s="263"/>
      <c r="GX70" s="263"/>
      <c r="GY70" s="263"/>
      <c r="GZ70" s="263"/>
      <c r="HA70" s="263"/>
      <c r="HB70" s="263"/>
      <c r="HC70" s="263"/>
      <c r="HD70" s="263"/>
      <c r="HE70" s="263"/>
      <c r="HF70" s="263"/>
      <c r="HG70" s="263"/>
      <c r="HH70" s="263"/>
      <c r="HI70" s="263"/>
      <c r="HJ70" s="263"/>
      <c r="HK70" s="263"/>
      <c r="HL70" s="263"/>
      <c r="HM70" s="263"/>
      <c r="HN70" s="263"/>
      <c r="HO70" s="263"/>
      <c r="HP70" s="263"/>
      <c r="HQ70" s="263"/>
      <c r="HR70" s="263"/>
      <c r="HS70" s="263"/>
      <c r="HT70" s="263"/>
      <c r="HU70" s="263"/>
      <c r="HV70" s="263"/>
      <c r="HW70" s="263"/>
      <c r="HX70" s="263"/>
      <c r="HY70" s="263"/>
      <c r="HZ70" s="263"/>
      <c r="IA70" s="263"/>
      <c r="IB70" s="263"/>
      <c r="IC70" s="263"/>
      <c r="ID70" s="263"/>
      <c r="IE70" s="263"/>
      <c r="IF70" s="263"/>
      <c r="IG70" s="263"/>
      <c r="IH70" s="263"/>
      <c r="II70" s="263"/>
      <c r="IJ70" s="263"/>
      <c r="IK70" s="263"/>
      <c r="IL70" s="263"/>
    </row>
    <row r="71" spans="1:246" s="40" customFormat="1" ht="15" customHeight="1" hidden="1">
      <c r="A71" s="632"/>
      <c r="B71" s="341" t="s">
        <v>928</v>
      </c>
      <c r="C71" s="204" t="s">
        <v>1017</v>
      </c>
      <c r="D71" s="724"/>
      <c r="E71" s="735">
        <v>262</v>
      </c>
      <c r="F71" s="204"/>
      <c r="G71" s="405"/>
      <c r="H71" s="724"/>
      <c r="I71" s="20">
        <v>0</v>
      </c>
      <c r="J71" s="728"/>
      <c r="K71" s="636">
        <v>0</v>
      </c>
      <c r="L71" s="259"/>
      <c r="M71" s="314"/>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c r="DM71" s="263"/>
      <c r="DN71" s="263"/>
      <c r="DO71" s="263"/>
      <c r="DP71" s="263"/>
      <c r="DQ71" s="263"/>
      <c r="DR71" s="263"/>
      <c r="DS71" s="263"/>
      <c r="DT71" s="263"/>
      <c r="DU71" s="263"/>
      <c r="DV71" s="263"/>
      <c r="DW71" s="263"/>
      <c r="DX71" s="263"/>
      <c r="DY71" s="263"/>
      <c r="DZ71" s="263"/>
      <c r="EA71" s="263"/>
      <c r="EB71" s="263"/>
      <c r="EC71" s="263"/>
      <c r="ED71" s="263"/>
      <c r="EE71" s="263"/>
      <c r="EF71" s="263"/>
      <c r="EG71" s="263"/>
      <c r="EH71" s="263"/>
      <c r="EI71" s="263"/>
      <c r="EJ71" s="263"/>
      <c r="EK71" s="263"/>
      <c r="EL71" s="263"/>
      <c r="EM71" s="263"/>
      <c r="EN71" s="263"/>
      <c r="EO71" s="263"/>
      <c r="EP71" s="263"/>
      <c r="EQ71" s="263"/>
      <c r="ER71" s="263"/>
      <c r="ES71" s="263"/>
      <c r="ET71" s="263"/>
      <c r="EU71" s="263"/>
      <c r="EV71" s="263"/>
      <c r="EW71" s="263"/>
      <c r="EX71" s="263"/>
      <c r="EY71" s="263"/>
      <c r="EZ71" s="263"/>
      <c r="FA71" s="263"/>
      <c r="FB71" s="263"/>
      <c r="FC71" s="263"/>
      <c r="FD71" s="263"/>
      <c r="FE71" s="263"/>
      <c r="FF71" s="263"/>
      <c r="FG71" s="263"/>
      <c r="FH71" s="263"/>
      <c r="FI71" s="263"/>
      <c r="FJ71" s="263"/>
      <c r="FK71" s="263"/>
      <c r="FL71" s="263"/>
      <c r="FM71" s="263"/>
      <c r="FN71" s="263"/>
      <c r="FO71" s="263"/>
      <c r="FP71" s="263"/>
      <c r="FQ71" s="263"/>
      <c r="FR71" s="263"/>
      <c r="FS71" s="263"/>
      <c r="FT71" s="263"/>
      <c r="FU71" s="263"/>
      <c r="FV71" s="263"/>
      <c r="FW71" s="263"/>
      <c r="FX71" s="263"/>
      <c r="FY71" s="263"/>
      <c r="FZ71" s="263"/>
      <c r="GA71" s="263"/>
      <c r="GB71" s="263"/>
      <c r="GC71" s="263"/>
      <c r="GD71" s="263"/>
      <c r="GE71" s="263"/>
      <c r="GF71" s="263"/>
      <c r="GG71" s="263"/>
      <c r="GH71" s="263"/>
      <c r="GI71" s="263"/>
      <c r="GJ71" s="263"/>
      <c r="GK71" s="263"/>
      <c r="GL71" s="263"/>
      <c r="GM71" s="263"/>
      <c r="GN71" s="263"/>
      <c r="GO71" s="263"/>
      <c r="GP71" s="263"/>
      <c r="GQ71" s="263"/>
      <c r="GR71" s="263"/>
      <c r="GS71" s="263"/>
      <c r="GT71" s="263"/>
      <c r="GU71" s="263"/>
      <c r="GV71" s="263"/>
      <c r="GW71" s="263"/>
      <c r="GX71" s="263"/>
      <c r="GY71" s="263"/>
      <c r="GZ71" s="263"/>
      <c r="HA71" s="263"/>
      <c r="HB71" s="263"/>
      <c r="HC71" s="263"/>
      <c r="HD71" s="263"/>
      <c r="HE71" s="263"/>
      <c r="HF71" s="263"/>
      <c r="HG71" s="263"/>
      <c r="HH71" s="263"/>
      <c r="HI71" s="263"/>
      <c r="HJ71" s="263"/>
      <c r="HK71" s="263"/>
      <c r="HL71" s="263"/>
      <c r="HM71" s="263"/>
      <c r="HN71" s="263"/>
      <c r="HO71" s="263"/>
      <c r="HP71" s="263"/>
      <c r="HQ71" s="263"/>
      <c r="HR71" s="263"/>
      <c r="HS71" s="263"/>
      <c r="HT71" s="263"/>
      <c r="HU71" s="263"/>
      <c r="HV71" s="263"/>
      <c r="HW71" s="263"/>
      <c r="HX71" s="263"/>
      <c r="HY71" s="263"/>
      <c r="HZ71" s="263"/>
      <c r="IA71" s="263"/>
      <c r="IB71" s="263"/>
      <c r="IC71" s="263"/>
      <c r="ID71" s="263"/>
      <c r="IE71" s="263"/>
      <c r="IF71" s="263"/>
      <c r="IG71" s="263"/>
      <c r="IH71" s="263"/>
      <c r="II71" s="263"/>
      <c r="IJ71" s="263"/>
      <c r="IK71" s="263"/>
      <c r="IL71" s="263"/>
    </row>
    <row r="72" spans="1:246" s="40" customFormat="1" ht="15" customHeight="1" hidden="1">
      <c r="A72" s="632"/>
      <c r="B72" s="341" t="s">
        <v>931</v>
      </c>
      <c r="C72" s="204" t="s">
        <v>1015</v>
      </c>
      <c r="D72" s="724"/>
      <c r="E72" s="735">
        <v>263</v>
      </c>
      <c r="F72" s="204"/>
      <c r="G72" s="405"/>
      <c r="H72" s="724"/>
      <c r="I72" s="395">
        <v>0</v>
      </c>
      <c r="J72" s="728"/>
      <c r="K72" s="642">
        <v>0</v>
      </c>
      <c r="L72" s="259"/>
      <c r="M72" s="314"/>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c r="DM72" s="263"/>
      <c r="DN72" s="263"/>
      <c r="DO72" s="263"/>
      <c r="DP72" s="263"/>
      <c r="DQ72" s="263"/>
      <c r="DR72" s="263"/>
      <c r="DS72" s="263"/>
      <c r="DT72" s="263"/>
      <c r="DU72" s="263"/>
      <c r="DV72" s="263"/>
      <c r="DW72" s="263"/>
      <c r="DX72" s="263"/>
      <c r="DY72" s="263"/>
      <c r="DZ72" s="263"/>
      <c r="EA72" s="263"/>
      <c r="EB72" s="263"/>
      <c r="EC72" s="263"/>
      <c r="ED72" s="263"/>
      <c r="EE72" s="263"/>
      <c r="EF72" s="263"/>
      <c r="EG72" s="263"/>
      <c r="EH72" s="263"/>
      <c r="EI72" s="263"/>
      <c r="EJ72" s="263"/>
      <c r="EK72" s="263"/>
      <c r="EL72" s="263"/>
      <c r="EM72" s="263"/>
      <c r="EN72" s="263"/>
      <c r="EO72" s="263"/>
      <c r="EP72" s="263"/>
      <c r="EQ72" s="263"/>
      <c r="ER72" s="263"/>
      <c r="ES72" s="263"/>
      <c r="ET72" s="263"/>
      <c r="EU72" s="263"/>
      <c r="EV72" s="263"/>
      <c r="EW72" s="263"/>
      <c r="EX72" s="263"/>
      <c r="EY72" s="263"/>
      <c r="EZ72" s="263"/>
      <c r="FA72" s="263"/>
      <c r="FB72" s="263"/>
      <c r="FC72" s="263"/>
      <c r="FD72" s="263"/>
      <c r="FE72" s="263"/>
      <c r="FF72" s="263"/>
      <c r="FG72" s="263"/>
      <c r="FH72" s="263"/>
      <c r="FI72" s="263"/>
      <c r="FJ72" s="263"/>
      <c r="FK72" s="263"/>
      <c r="FL72" s="263"/>
      <c r="FM72" s="263"/>
      <c r="FN72" s="263"/>
      <c r="FO72" s="263"/>
      <c r="FP72" s="263"/>
      <c r="FQ72" s="263"/>
      <c r="FR72" s="263"/>
      <c r="FS72" s="263"/>
      <c r="FT72" s="263"/>
      <c r="FU72" s="263"/>
      <c r="FV72" s="263"/>
      <c r="FW72" s="263"/>
      <c r="FX72" s="263"/>
      <c r="FY72" s="263"/>
      <c r="FZ72" s="263"/>
      <c r="GA72" s="263"/>
      <c r="GB72" s="263"/>
      <c r="GC72" s="263"/>
      <c r="GD72" s="263"/>
      <c r="GE72" s="263"/>
      <c r="GF72" s="263"/>
      <c r="GG72" s="263"/>
      <c r="GH72" s="263"/>
      <c r="GI72" s="263"/>
      <c r="GJ72" s="263"/>
      <c r="GK72" s="263"/>
      <c r="GL72" s="263"/>
      <c r="GM72" s="263"/>
      <c r="GN72" s="263"/>
      <c r="GO72" s="263"/>
      <c r="GP72" s="263"/>
      <c r="GQ72" s="263"/>
      <c r="GR72" s="263"/>
      <c r="GS72" s="263"/>
      <c r="GT72" s="263"/>
      <c r="GU72" s="263"/>
      <c r="GV72" s="263"/>
      <c r="GW72" s="263"/>
      <c r="GX72" s="263"/>
      <c r="GY72" s="263"/>
      <c r="GZ72" s="263"/>
      <c r="HA72" s="263"/>
      <c r="HB72" s="263"/>
      <c r="HC72" s="263"/>
      <c r="HD72" s="263"/>
      <c r="HE72" s="263"/>
      <c r="HF72" s="263"/>
      <c r="HG72" s="263"/>
      <c r="HH72" s="263"/>
      <c r="HI72" s="263"/>
      <c r="HJ72" s="263"/>
      <c r="HK72" s="263"/>
      <c r="HL72" s="263"/>
      <c r="HM72" s="263"/>
      <c r="HN72" s="263"/>
      <c r="HO72" s="263"/>
      <c r="HP72" s="263"/>
      <c r="HQ72" s="263"/>
      <c r="HR72" s="263"/>
      <c r="HS72" s="263"/>
      <c r="HT72" s="263"/>
      <c r="HU72" s="263"/>
      <c r="HV72" s="263"/>
      <c r="HW72" s="263"/>
      <c r="HX72" s="263"/>
      <c r="HY72" s="263"/>
      <c r="HZ72" s="263"/>
      <c r="IA72" s="263"/>
      <c r="IB72" s="263"/>
      <c r="IC72" s="263"/>
      <c r="ID72" s="263"/>
      <c r="IE72" s="263"/>
      <c r="IF72" s="263"/>
      <c r="IG72" s="263"/>
      <c r="IH72" s="263"/>
      <c r="II72" s="263"/>
      <c r="IJ72" s="263"/>
      <c r="IK72" s="263"/>
      <c r="IL72" s="263"/>
    </row>
    <row r="73" spans="1:19" s="413" customFormat="1" ht="30" customHeight="1" thickBot="1">
      <c r="A73" s="643"/>
      <c r="B73" s="644"/>
      <c r="C73" s="645" t="s">
        <v>1018</v>
      </c>
      <c r="D73" s="744"/>
      <c r="E73" s="745">
        <v>270</v>
      </c>
      <c r="F73" s="645"/>
      <c r="G73" s="646"/>
      <c r="H73" s="744"/>
      <c r="I73" s="173">
        <f>I8+I34</f>
        <v>167672016207</v>
      </c>
      <c r="J73" s="749"/>
      <c r="K73" s="647">
        <f>K8+K34</f>
        <v>211817139665.94766</v>
      </c>
      <c r="L73" s="259">
        <f>I73-K73</f>
        <v>-44145123458.94766</v>
      </c>
      <c r="M73" s="314">
        <f>L73/K73</f>
        <v>-0.20841147948918584</v>
      </c>
      <c r="N73" s="40"/>
      <c r="O73" s="40"/>
      <c r="P73" s="40"/>
      <c r="Q73" s="40"/>
      <c r="R73" s="40"/>
      <c r="S73" s="40"/>
    </row>
    <row r="74" spans="1:19" s="413" customFormat="1" ht="30" customHeight="1" thickTop="1">
      <c r="A74" s="661"/>
      <c r="B74" s="662"/>
      <c r="C74" s="663"/>
      <c r="D74" s="663"/>
      <c r="E74" s="664"/>
      <c r="F74" s="663"/>
      <c r="G74" s="664"/>
      <c r="H74" s="663"/>
      <c r="I74" s="665"/>
      <c r="J74" s="666"/>
      <c r="K74" s="665"/>
      <c r="L74" s="259"/>
      <c r="M74" s="314"/>
      <c r="N74" s="40"/>
      <c r="O74" s="40"/>
      <c r="P74" s="40"/>
      <c r="Q74" s="40"/>
      <c r="R74" s="40"/>
      <c r="S74" s="40"/>
    </row>
    <row r="75" spans="1:19" s="413" customFormat="1" ht="30" customHeight="1">
      <c r="A75" s="204"/>
      <c r="B75" s="404"/>
      <c r="C75" s="411"/>
      <c r="D75" s="411"/>
      <c r="E75" s="412"/>
      <c r="F75" s="411"/>
      <c r="G75" s="412"/>
      <c r="H75" s="411"/>
      <c r="I75" s="165"/>
      <c r="J75" s="403"/>
      <c r="K75" s="165"/>
      <c r="L75" s="259"/>
      <c r="M75" s="314"/>
      <c r="N75" s="40"/>
      <c r="O75" s="40"/>
      <c r="P75" s="40"/>
      <c r="Q75" s="40"/>
      <c r="R75" s="40"/>
      <c r="S75" s="40"/>
    </row>
    <row r="76" spans="1:19" s="413" customFormat="1" ht="30" customHeight="1">
      <c r="A76" s="204"/>
      <c r="B76" s="404"/>
      <c r="C76" s="411"/>
      <c r="D76" s="411"/>
      <c r="E76" s="412"/>
      <c r="F76" s="411"/>
      <c r="G76" s="412"/>
      <c r="H76" s="411"/>
      <c r="I76" s="165"/>
      <c r="J76" s="403"/>
      <c r="K76" s="165"/>
      <c r="L76" s="259"/>
      <c r="M76" s="314"/>
      <c r="N76" s="40"/>
      <c r="O76" s="40"/>
      <c r="P76" s="40"/>
      <c r="Q76" s="40"/>
      <c r="R76" s="40"/>
      <c r="S76" s="40"/>
    </row>
    <row r="77" spans="1:19" s="413" customFormat="1" ht="30" customHeight="1">
      <c r="A77" s="204"/>
      <c r="B77" s="404"/>
      <c r="C77" s="411"/>
      <c r="D77" s="411"/>
      <c r="E77" s="412"/>
      <c r="F77" s="411"/>
      <c r="G77" s="412"/>
      <c r="H77" s="411"/>
      <c r="I77" s="165"/>
      <c r="J77" s="403"/>
      <c r="K77" s="165"/>
      <c r="L77" s="259"/>
      <c r="M77" s="314"/>
      <c r="N77" s="40"/>
      <c r="O77" s="40"/>
      <c r="P77" s="40"/>
      <c r="Q77" s="40"/>
      <c r="R77" s="40"/>
      <c r="S77" s="40"/>
    </row>
    <row r="78" spans="1:19" s="413" customFormat="1" ht="30" customHeight="1">
      <c r="A78" s="204"/>
      <c r="B78" s="404"/>
      <c r="C78" s="411"/>
      <c r="D78" s="411"/>
      <c r="E78" s="412"/>
      <c r="F78" s="411"/>
      <c r="G78" s="412"/>
      <c r="H78" s="411"/>
      <c r="I78" s="165"/>
      <c r="J78" s="403"/>
      <c r="K78" s="165"/>
      <c r="L78" s="259"/>
      <c r="M78" s="314"/>
      <c r="N78" s="40"/>
      <c r="O78" s="40"/>
      <c r="P78" s="40"/>
      <c r="Q78" s="40"/>
      <c r="R78" s="40"/>
      <c r="S78" s="40"/>
    </row>
    <row r="79" spans="1:19" s="413" customFormat="1" ht="30" customHeight="1">
      <c r="A79" s="204"/>
      <c r="B79" s="404"/>
      <c r="C79" s="411"/>
      <c r="D79" s="411"/>
      <c r="E79" s="412"/>
      <c r="F79" s="411"/>
      <c r="G79" s="412"/>
      <c r="H79" s="411"/>
      <c r="I79" s="165"/>
      <c r="J79" s="403"/>
      <c r="K79" s="165"/>
      <c r="L79" s="259"/>
      <c r="M79" s="314"/>
      <c r="N79" s="40"/>
      <c r="O79" s="40"/>
      <c r="P79" s="40"/>
      <c r="Q79" s="40"/>
      <c r="R79" s="40"/>
      <c r="S79" s="40"/>
    </row>
    <row r="80" spans="1:19" s="413" customFormat="1" ht="30" customHeight="1">
      <c r="A80" s="204"/>
      <c r="B80" s="404"/>
      <c r="C80" s="411"/>
      <c r="D80" s="411"/>
      <c r="E80" s="412"/>
      <c r="F80" s="411"/>
      <c r="G80" s="412"/>
      <c r="H80" s="411"/>
      <c r="I80" s="165"/>
      <c r="J80" s="403"/>
      <c r="K80" s="165"/>
      <c r="L80" s="259"/>
      <c r="M80" s="314"/>
      <c r="N80" s="40"/>
      <c r="O80" s="40"/>
      <c r="P80" s="40"/>
      <c r="Q80" s="40"/>
      <c r="R80" s="40"/>
      <c r="S80" s="40"/>
    </row>
    <row r="81" spans="1:19" s="413" customFormat="1" ht="30" customHeight="1">
      <c r="A81" s="204"/>
      <c r="B81" s="404"/>
      <c r="C81" s="411"/>
      <c r="D81" s="411"/>
      <c r="E81" s="412"/>
      <c r="F81" s="411"/>
      <c r="G81" s="412"/>
      <c r="H81" s="411"/>
      <c r="I81" s="165"/>
      <c r="J81" s="403"/>
      <c r="K81" s="165"/>
      <c r="L81" s="259"/>
      <c r="M81" s="314"/>
      <c r="N81" s="40"/>
      <c r="O81" s="40"/>
      <c r="P81" s="40"/>
      <c r="Q81" s="40"/>
      <c r="R81" s="40"/>
      <c r="S81" s="40"/>
    </row>
    <row r="82" spans="1:19" s="413" customFormat="1" ht="30" customHeight="1">
      <c r="A82" s="204"/>
      <c r="B82" s="404"/>
      <c r="C82" s="411"/>
      <c r="D82" s="411"/>
      <c r="E82" s="412"/>
      <c r="F82" s="411"/>
      <c r="G82" s="412"/>
      <c r="H82" s="411"/>
      <c r="I82" s="165"/>
      <c r="J82" s="403"/>
      <c r="K82" s="165"/>
      <c r="L82" s="259"/>
      <c r="M82" s="314"/>
      <c r="N82" s="40"/>
      <c r="O82" s="40"/>
      <c r="P82" s="40"/>
      <c r="Q82" s="40"/>
      <c r="R82" s="40"/>
      <c r="S82" s="40"/>
    </row>
    <row r="83" spans="1:19" s="413" customFormat="1" ht="30" customHeight="1">
      <c r="A83" s="204"/>
      <c r="B83" s="404"/>
      <c r="C83" s="411"/>
      <c r="D83" s="411"/>
      <c r="E83" s="412"/>
      <c r="F83" s="411"/>
      <c r="G83" s="412"/>
      <c r="H83" s="411"/>
      <c r="I83" s="165"/>
      <c r="J83" s="403"/>
      <c r="K83" s="165"/>
      <c r="L83" s="259"/>
      <c r="M83" s="314"/>
      <c r="N83" s="40"/>
      <c r="O83" s="40"/>
      <c r="P83" s="40"/>
      <c r="Q83" s="40"/>
      <c r="R83" s="40"/>
      <c r="S83" s="40"/>
    </row>
    <row r="84" spans="1:19" s="413" customFormat="1" ht="30" customHeight="1">
      <c r="A84" s="204"/>
      <c r="B84" s="404"/>
      <c r="C84" s="411"/>
      <c r="D84" s="411"/>
      <c r="E84" s="412"/>
      <c r="F84" s="411"/>
      <c r="G84" s="412"/>
      <c r="H84" s="411"/>
      <c r="I84" s="165"/>
      <c r="J84" s="403"/>
      <c r="K84" s="165"/>
      <c r="L84" s="259"/>
      <c r="M84" s="314"/>
      <c r="N84" s="40"/>
      <c r="O84" s="40"/>
      <c r="P84" s="40"/>
      <c r="Q84" s="40"/>
      <c r="R84" s="40"/>
      <c r="S84" s="40"/>
    </row>
    <row r="85" spans="1:19" s="413" customFormat="1" ht="30" customHeight="1" thickBot="1">
      <c r="A85" s="204"/>
      <c r="B85" s="404"/>
      <c r="C85" s="411"/>
      <c r="D85" s="411"/>
      <c r="E85" s="412"/>
      <c r="F85" s="411"/>
      <c r="G85" s="412"/>
      <c r="H85" s="411"/>
      <c r="I85" s="165"/>
      <c r="J85" s="403"/>
      <c r="K85" s="165"/>
      <c r="L85" s="259"/>
      <c r="M85" s="314"/>
      <c r="N85" s="40"/>
      <c r="O85" s="40"/>
      <c r="P85" s="40"/>
      <c r="Q85" s="40"/>
      <c r="R85" s="40"/>
      <c r="S85" s="40"/>
    </row>
    <row r="86" spans="1:13" ht="34.5" customHeight="1" thickTop="1">
      <c r="A86" s="648"/>
      <c r="B86" s="649"/>
      <c r="C86" s="668" t="s">
        <v>65</v>
      </c>
      <c r="D86" s="738"/>
      <c r="E86" s="733" t="s">
        <v>57</v>
      </c>
      <c r="F86" s="651"/>
      <c r="G86" s="652" t="s">
        <v>58</v>
      </c>
      <c r="H86" s="722"/>
      <c r="I86" s="653" t="str">
        <f>I7</f>
        <v>30/09/2013</v>
      </c>
      <c r="J86" s="727"/>
      <c r="K86" s="654" t="s">
        <v>1143</v>
      </c>
      <c r="L86" s="259">
        <f>I86-K86</f>
        <v>272</v>
      </c>
      <c r="M86" s="314">
        <f aca="true" t="shared" si="2" ref="M86:M94">L86/K86</f>
        <v>0.006589945487583283</v>
      </c>
    </row>
    <row r="87" spans="1:246" s="40" customFormat="1" ht="30" customHeight="1">
      <c r="A87" s="632" t="s">
        <v>961</v>
      </c>
      <c r="B87" s="192" t="s">
        <v>1019</v>
      </c>
      <c r="C87" s="192"/>
      <c r="D87" s="723"/>
      <c r="E87" s="734">
        <v>300</v>
      </c>
      <c r="F87" s="192"/>
      <c r="G87" s="405"/>
      <c r="H87" s="723"/>
      <c r="I87" s="165">
        <f>I88+I102</f>
        <v>86595438838</v>
      </c>
      <c r="J87" s="728"/>
      <c r="K87" s="633">
        <f>K88+K102</f>
        <v>117905147415</v>
      </c>
      <c r="L87" s="259">
        <f>I87-K87</f>
        <v>-31309708577</v>
      </c>
      <c r="M87" s="314">
        <f t="shared" si="2"/>
        <v>-0.26554997184980195</v>
      </c>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c r="DM87" s="263"/>
      <c r="DN87" s="263"/>
      <c r="DO87" s="263"/>
      <c r="DP87" s="263"/>
      <c r="DQ87" s="263"/>
      <c r="DR87" s="263"/>
      <c r="DS87" s="263"/>
      <c r="DT87" s="263"/>
      <c r="DU87" s="263"/>
      <c r="DV87" s="263"/>
      <c r="DW87" s="263"/>
      <c r="DX87" s="263"/>
      <c r="DY87" s="263"/>
      <c r="DZ87" s="263"/>
      <c r="EA87" s="263"/>
      <c r="EB87" s="263"/>
      <c r="EC87" s="263"/>
      <c r="ED87" s="263"/>
      <c r="EE87" s="263"/>
      <c r="EF87" s="263"/>
      <c r="EG87" s="263"/>
      <c r="EH87" s="263"/>
      <c r="EI87" s="263"/>
      <c r="EJ87" s="263"/>
      <c r="EK87" s="263"/>
      <c r="EL87" s="263"/>
      <c r="EM87" s="263"/>
      <c r="EN87" s="263"/>
      <c r="EO87" s="263"/>
      <c r="EP87" s="263"/>
      <c r="EQ87" s="263"/>
      <c r="ER87" s="263"/>
      <c r="ES87" s="263"/>
      <c r="ET87" s="263"/>
      <c r="EU87" s="263"/>
      <c r="EV87" s="263"/>
      <c r="EW87" s="263"/>
      <c r="EX87" s="263"/>
      <c r="EY87" s="263"/>
      <c r="EZ87" s="263"/>
      <c r="FA87" s="263"/>
      <c r="FB87" s="263"/>
      <c r="FC87" s="263"/>
      <c r="FD87" s="263"/>
      <c r="FE87" s="263"/>
      <c r="FF87" s="263"/>
      <c r="FG87" s="263"/>
      <c r="FH87" s="263"/>
      <c r="FI87" s="263"/>
      <c r="FJ87" s="263"/>
      <c r="FK87" s="263"/>
      <c r="FL87" s="263"/>
      <c r="FM87" s="263"/>
      <c r="FN87" s="263"/>
      <c r="FO87" s="263"/>
      <c r="FP87" s="263"/>
      <c r="FQ87" s="263"/>
      <c r="FR87" s="263"/>
      <c r="FS87" s="263"/>
      <c r="FT87" s="263"/>
      <c r="FU87" s="263"/>
      <c r="FV87" s="263"/>
      <c r="FW87" s="263"/>
      <c r="FX87" s="263"/>
      <c r="FY87" s="263"/>
      <c r="FZ87" s="263"/>
      <c r="GA87" s="263"/>
      <c r="GB87" s="263"/>
      <c r="GC87" s="263"/>
      <c r="GD87" s="263"/>
      <c r="GE87" s="263"/>
      <c r="GF87" s="263"/>
      <c r="GG87" s="263"/>
      <c r="GH87" s="263"/>
      <c r="GI87" s="263"/>
      <c r="GJ87" s="263"/>
      <c r="GK87" s="263"/>
      <c r="GL87" s="263"/>
      <c r="GM87" s="263"/>
      <c r="GN87" s="263"/>
      <c r="GO87" s="263"/>
      <c r="GP87" s="263"/>
      <c r="GQ87" s="263"/>
      <c r="GR87" s="263"/>
      <c r="GS87" s="263"/>
      <c r="GT87" s="263"/>
      <c r="GU87" s="263"/>
      <c r="GV87" s="263"/>
      <c r="GW87" s="263"/>
      <c r="GX87" s="263"/>
      <c r="GY87" s="263"/>
      <c r="GZ87" s="263"/>
      <c r="HA87" s="263"/>
      <c r="HB87" s="263"/>
      <c r="HC87" s="263"/>
      <c r="HD87" s="263"/>
      <c r="HE87" s="263"/>
      <c r="HF87" s="263"/>
      <c r="HG87" s="263"/>
      <c r="HH87" s="263"/>
      <c r="HI87" s="263"/>
      <c r="HJ87" s="263"/>
      <c r="HK87" s="263"/>
      <c r="HL87" s="263"/>
      <c r="HM87" s="263"/>
      <c r="HN87" s="263"/>
      <c r="HO87" s="263"/>
      <c r="HP87" s="263"/>
      <c r="HQ87" s="263"/>
      <c r="HR87" s="263"/>
      <c r="HS87" s="263"/>
      <c r="HT87" s="263"/>
      <c r="HU87" s="263"/>
      <c r="HV87" s="263"/>
      <c r="HW87" s="263"/>
      <c r="HX87" s="263"/>
      <c r="HY87" s="263"/>
      <c r="HZ87" s="263"/>
      <c r="IA87" s="263"/>
      <c r="IB87" s="263"/>
      <c r="IC87" s="263"/>
      <c r="ID87" s="263"/>
      <c r="IE87" s="263"/>
      <c r="IF87" s="263"/>
      <c r="IG87" s="263"/>
      <c r="IH87" s="263"/>
      <c r="II87" s="263"/>
      <c r="IJ87" s="263"/>
      <c r="IK87" s="263"/>
      <c r="IL87" s="263"/>
    </row>
    <row r="88" spans="1:246" s="40" customFormat="1" ht="30" customHeight="1">
      <c r="A88" s="632" t="s">
        <v>992</v>
      </c>
      <c r="B88" s="192" t="s">
        <v>1020</v>
      </c>
      <c r="C88" s="192"/>
      <c r="D88" s="723"/>
      <c r="E88" s="734">
        <v>310</v>
      </c>
      <c r="F88" s="192"/>
      <c r="G88" s="402"/>
      <c r="H88" s="723"/>
      <c r="I88" s="165">
        <f>SUM(I89:I100)</f>
        <v>80921651393</v>
      </c>
      <c r="J88" s="728"/>
      <c r="K88" s="633">
        <f>SUM(K89:K100)</f>
        <v>106136795441</v>
      </c>
      <c r="L88" s="259">
        <f>I88-K88</f>
        <v>-25215144048</v>
      </c>
      <c r="M88" s="314">
        <f t="shared" si="2"/>
        <v>-0.23757212513559217</v>
      </c>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c r="DM88" s="263"/>
      <c r="DN88" s="263"/>
      <c r="DO88" s="263"/>
      <c r="DP88" s="263"/>
      <c r="DQ88" s="263"/>
      <c r="DR88" s="263"/>
      <c r="DS88" s="263"/>
      <c r="DT88" s="263"/>
      <c r="DU88" s="263"/>
      <c r="DV88" s="263"/>
      <c r="DW88" s="263"/>
      <c r="DX88" s="263"/>
      <c r="DY88" s="263"/>
      <c r="DZ88" s="263"/>
      <c r="EA88" s="263"/>
      <c r="EB88" s="263"/>
      <c r="EC88" s="263"/>
      <c r="ED88" s="263"/>
      <c r="EE88" s="263"/>
      <c r="EF88" s="263"/>
      <c r="EG88" s="263"/>
      <c r="EH88" s="263"/>
      <c r="EI88" s="263"/>
      <c r="EJ88" s="263"/>
      <c r="EK88" s="263"/>
      <c r="EL88" s="263"/>
      <c r="EM88" s="263"/>
      <c r="EN88" s="263"/>
      <c r="EO88" s="263"/>
      <c r="EP88" s="263"/>
      <c r="EQ88" s="263"/>
      <c r="ER88" s="263"/>
      <c r="ES88" s="263"/>
      <c r="ET88" s="263"/>
      <c r="EU88" s="263"/>
      <c r="EV88" s="263"/>
      <c r="EW88" s="263"/>
      <c r="EX88" s="263"/>
      <c r="EY88" s="263"/>
      <c r="EZ88" s="263"/>
      <c r="FA88" s="263"/>
      <c r="FB88" s="263"/>
      <c r="FC88" s="263"/>
      <c r="FD88" s="263"/>
      <c r="FE88" s="263"/>
      <c r="FF88" s="263"/>
      <c r="FG88" s="263"/>
      <c r="FH88" s="263"/>
      <c r="FI88" s="263"/>
      <c r="FJ88" s="263"/>
      <c r="FK88" s="263"/>
      <c r="FL88" s="263"/>
      <c r="FM88" s="263"/>
      <c r="FN88" s="263"/>
      <c r="FO88" s="263"/>
      <c r="FP88" s="263"/>
      <c r="FQ88" s="263"/>
      <c r="FR88" s="263"/>
      <c r="FS88" s="263"/>
      <c r="FT88" s="263"/>
      <c r="FU88" s="263"/>
      <c r="FV88" s="263"/>
      <c r="FW88" s="263"/>
      <c r="FX88" s="263"/>
      <c r="FY88" s="263"/>
      <c r="FZ88" s="263"/>
      <c r="GA88" s="263"/>
      <c r="GB88" s="263"/>
      <c r="GC88" s="263"/>
      <c r="GD88" s="263"/>
      <c r="GE88" s="263"/>
      <c r="GF88" s="263"/>
      <c r="GG88" s="263"/>
      <c r="GH88" s="263"/>
      <c r="GI88" s="263"/>
      <c r="GJ88" s="263"/>
      <c r="GK88" s="263"/>
      <c r="GL88" s="263"/>
      <c r="GM88" s="263"/>
      <c r="GN88" s="263"/>
      <c r="GO88" s="263"/>
      <c r="GP88" s="263"/>
      <c r="GQ88" s="263"/>
      <c r="GR88" s="263"/>
      <c r="GS88" s="263"/>
      <c r="GT88" s="263"/>
      <c r="GU88" s="263"/>
      <c r="GV88" s="263"/>
      <c r="GW88" s="263"/>
      <c r="GX88" s="263"/>
      <c r="GY88" s="263"/>
      <c r="GZ88" s="263"/>
      <c r="HA88" s="263"/>
      <c r="HB88" s="263"/>
      <c r="HC88" s="263"/>
      <c r="HD88" s="263"/>
      <c r="HE88" s="263"/>
      <c r="HF88" s="263"/>
      <c r="HG88" s="263"/>
      <c r="HH88" s="263"/>
      <c r="HI88" s="263"/>
      <c r="HJ88" s="263"/>
      <c r="HK88" s="263"/>
      <c r="HL88" s="263"/>
      <c r="HM88" s="263"/>
      <c r="HN88" s="263"/>
      <c r="HO88" s="263"/>
      <c r="HP88" s="263"/>
      <c r="HQ88" s="263"/>
      <c r="HR88" s="263"/>
      <c r="HS88" s="263"/>
      <c r="HT88" s="263"/>
      <c r="HU88" s="263"/>
      <c r="HV88" s="263"/>
      <c r="HW88" s="263"/>
      <c r="HX88" s="263"/>
      <c r="HY88" s="263"/>
      <c r="HZ88" s="263"/>
      <c r="IA88" s="263"/>
      <c r="IB88" s="263"/>
      <c r="IC88" s="263"/>
      <c r="ID88" s="263"/>
      <c r="IE88" s="263"/>
      <c r="IF88" s="263"/>
      <c r="IG88" s="263"/>
      <c r="IH88" s="263"/>
      <c r="II88" s="263"/>
      <c r="IJ88" s="263"/>
      <c r="IK88" s="263"/>
      <c r="IL88" s="263"/>
    </row>
    <row r="89" spans="1:246" s="40" customFormat="1" ht="15.75" customHeight="1">
      <c r="A89" s="634"/>
      <c r="B89" s="341" t="s">
        <v>925</v>
      </c>
      <c r="C89" s="204" t="s">
        <v>1021</v>
      </c>
      <c r="D89" s="724"/>
      <c r="E89" s="735">
        <v>311</v>
      </c>
      <c r="F89" s="204"/>
      <c r="G89" s="405" t="s">
        <v>63</v>
      </c>
      <c r="H89" s="724"/>
      <c r="I89" s="635">
        <v>33187581771</v>
      </c>
      <c r="J89" s="730"/>
      <c r="K89" s="636">
        <v>43514442820</v>
      </c>
      <c r="L89" s="259">
        <f aca="true" t="shared" si="3" ref="L89:L94">I89-K89</f>
        <v>-10326861049</v>
      </c>
      <c r="M89" s="314">
        <f t="shared" si="2"/>
        <v>-0.23732030975824867</v>
      </c>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c r="DM89" s="263"/>
      <c r="DN89" s="263"/>
      <c r="DO89" s="263"/>
      <c r="DP89" s="263"/>
      <c r="DQ89" s="263"/>
      <c r="DR89" s="263"/>
      <c r="DS89" s="263"/>
      <c r="DT89" s="263"/>
      <c r="DU89" s="263"/>
      <c r="DV89" s="263"/>
      <c r="DW89" s="263"/>
      <c r="DX89" s="263"/>
      <c r="DY89" s="263"/>
      <c r="DZ89" s="263"/>
      <c r="EA89" s="263"/>
      <c r="EB89" s="263"/>
      <c r="EC89" s="263"/>
      <c r="ED89" s="263"/>
      <c r="EE89" s="263"/>
      <c r="EF89" s="263"/>
      <c r="EG89" s="263"/>
      <c r="EH89" s="263"/>
      <c r="EI89" s="263"/>
      <c r="EJ89" s="263"/>
      <c r="EK89" s="263"/>
      <c r="EL89" s="263"/>
      <c r="EM89" s="263"/>
      <c r="EN89" s="263"/>
      <c r="EO89" s="263"/>
      <c r="EP89" s="263"/>
      <c r="EQ89" s="263"/>
      <c r="ER89" s="263"/>
      <c r="ES89" s="263"/>
      <c r="ET89" s="263"/>
      <c r="EU89" s="263"/>
      <c r="EV89" s="263"/>
      <c r="EW89" s="263"/>
      <c r="EX89" s="263"/>
      <c r="EY89" s="263"/>
      <c r="EZ89" s="263"/>
      <c r="FA89" s="263"/>
      <c r="FB89" s="263"/>
      <c r="FC89" s="263"/>
      <c r="FD89" s="263"/>
      <c r="FE89" s="263"/>
      <c r="FF89" s="263"/>
      <c r="FG89" s="263"/>
      <c r="FH89" s="263"/>
      <c r="FI89" s="263"/>
      <c r="FJ89" s="263"/>
      <c r="FK89" s="263"/>
      <c r="FL89" s="263"/>
      <c r="FM89" s="263"/>
      <c r="FN89" s="263"/>
      <c r="FO89" s="263"/>
      <c r="FP89" s="263"/>
      <c r="FQ89" s="263"/>
      <c r="FR89" s="263"/>
      <c r="FS89" s="263"/>
      <c r="FT89" s="263"/>
      <c r="FU89" s="263"/>
      <c r="FV89" s="263"/>
      <c r="FW89" s="263"/>
      <c r="FX89" s="263"/>
      <c r="FY89" s="263"/>
      <c r="FZ89" s="263"/>
      <c r="GA89" s="263"/>
      <c r="GB89" s="263"/>
      <c r="GC89" s="263"/>
      <c r="GD89" s="263"/>
      <c r="GE89" s="263"/>
      <c r="GF89" s="263"/>
      <c r="GG89" s="263"/>
      <c r="GH89" s="263"/>
      <c r="GI89" s="263"/>
      <c r="GJ89" s="263"/>
      <c r="GK89" s="263"/>
      <c r="GL89" s="263"/>
      <c r="GM89" s="263"/>
      <c r="GN89" s="263"/>
      <c r="GO89" s="263"/>
      <c r="GP89" s="263"/>
      <c r="GQ89" s="263"/>
      <c r="GR89" s="263"/>
      <c r="GS89" s="263"/>
      <c r="GT89" s="263"/>
      <c r="GU89" s="263"/>
      <c r="GV89" s="263"/>
      <c r="GW89" s="263"/>
      <c r="GX89" s="263"/>
      <c r="GY89" s="263"/>
      <c r="GZ89" s="263"/>
      <c r="HA89" s="263"/>
      <c r="HB89" s="263"/>
      <c r="HC89" s="263"/>
      <c r="HD89" s="263"/>
      <c r="HE89" s="263"/>
      <c r="HF89" s="263"/>
      <c r="HG89" s="263"/>
      <c r="HH89" s="263"/>
      <c r="HI89" s="263"/>
      <c r="HJ89" s="263"/>
      <c r="HK89" s="263"/>
      <c r="HL89" s="263"/>
      <c r="HM89" s="263"/>
      <c r="HN89" s="263"/>
      <c r="HO89" s="263"/>
      <c r="HP89" s="263"/>
      <c r="HQ89" s="263"/>
      <c r="HR89" s="263"/>
      <c r="HS89" s="263"/>
      <c r="HT89" s="263"/>
      <c r="HU89" s="263"/>
      <c r="HV89" s="263"/>
      <c r="HW89" s="263"/>
      <c r="HX89" s="263"/>
      <c r="HY89" s="263"/>
      <c r="HZ89" s="263"/>
      <c r="IA89" s="263"/>
      <c r="IB89" s="263"/>
      <c r="IC89" s="263"/>
      <c r="ID89" s="263"/>
      <c r="IE89" s="263"/>
      <c r="IF89" s="263"/>
      <c r="IG89" s="263"/>
      <c r="IH89" s="263"/>
      <c r="II89" s="263"/>
      <c r="IJ89" s="263"/>
      <c r="IK89" s="263"/>
      <c r="IL89" s="263"/>
    </row>
    <row r="90" spans="1:246" s="40" customFormat="1" ht="15.75" customHeight="1">
      <c r="A90" s="634"/>
      <c r="B90" s="341" t="s">
        <v>928</v>
      </c>
      <c r="C90" s="204" t="s">
        <v>1022</v>
      </c>
      <c r="D90" s="724"/>
      <c r="E90" s="735">
        <v>312</v>
      </c>
      <c r="F90" s="204"/>
      <c r="G90" s="405" t="s">
        <v>70</v>
      </c>
      <c r="H90" s="724"/>
      <c r="I90" s="635">
        <v>11362516151</v>
      </c>
      <c r="J90" s="730"/>
      <c r="K90" s="636">
        <v>18710992503</v>
      </c>
      <c r="L90" s="259">
        <f t="shared" si="3"/>
        <v>-7348476352</v>
      </c>
      <c r="M90" s="314">
        <f t="shared" si="2"/>
        <v>-0.3927357862401897</v>
      </c>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3"/>
      <c r="BC90" s="263"/>
      <c r="BD90" s="263"/>
      <c r="BE90" s="263"/>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3"/>
      <c r="CB90" s="263"/>
      <c r="CC90" s="263"/>
      <c r="CD90" s="263"/>
      <c r="CE90" s="263"/>
      <c r="CF90" s="263"/>
      <c r="CG90" s="263"/>
      <c r="CH90" s="263"/>
      <c r="CI90" s="263"/>
      <c r="CJ90" s="263"/>
      <c r="CK90" s="263"/>
      <c r="CL90" s="263"/>
      <c r="CM90" s="263"/>
      <c r="CN90" s="263"/>
      <c r="CO90" s="263"/>
      <c r="CP90" s="263"/>
      <c r="CQ90" s="263"/>
      <c r="CR90" s="263"/>
      <c r="CS90" s="263"/>
      <c r="CT90" s="263"/>
      <c r="CU90" s="263"/>
      <c r="CV90" s="263"/>
      <c r="CW90" s="263"/>
      <c r="CX90" s="263"/>
      <c r="CY90" s="263"/>
      <c r="CZ90" s="263"/>
      <c r="DA90" s="263"/>
      <c r="DB90" s="263"/>
      <c r="DC90" s="263"/>
      <c r="DD90" s="263"/>
      <c r="DE90" s="263"/>
      <c r="DF90" s="263"/>
      <c r="DG90" s="263"/>
      <c r="DH90" s="263"/>
      <c r="DI90" s="263"/>
      <c r="DJ90" s="263"/>
      <c r="DK90" s="263"/>
      <c r="DL90" s="263"/>
      <c r="DM90" s="263"/>
      <c r="DN90" s="263"/>
      <c r="DO90" s="263"/>
      <c r="DP90" s="263"/>
      <c r="DQ90" s="263"/>
      <c r="DR90" s="263"/>
      <c r="DS90" s="263"/>
      <c r="DT90" s="263"/>
      <c r="DU90" s="263"/>
      <c r="DV90" s="263"/>
      <c r="DW90" s="263"/>
      <c r="DX90" s="263"/>
      <c r="DY90" s="263"/>
      <c r="DZ90" s="263"/>
      <c r="EA90" s="263"/>
      <c r="EB90" s="263"/>
      <c r="EC90" s="263"/>
      <c r="ED90" s="263"/>
      <c r="EE90" s="263"/>
      <c r="EF90" s="263"/>
      <c r="EG90" s="263"/>
      <c r="EH90" s="263"/>
      <c r="EI90" s="263"/>
      <c r="EJ90" s="263"/>
      <c r="EK90" s="263"/>
      <c r="EL90" s="263"/>
      <c r="EM90" s="263"/>
      <c r="EN90" s="263"/>
      <c r="EO90" s="263"/>
      <c r="EP90" s="263"/>
      <c r="EQ90" s="263"/>
      <c r="ER90" s="263"/>
      <c r="ES90" s="263"/>
      <c r="ET90" s="263"/>
      <c r="EU90" s="263"/>
      <c r="EV90" s="263"/>
      <c r="EW90" s="263"/>
      <c r="EX90" s="263"/>
      <c r="EY90" s="263"/>
      <c r="EZ90" s="263"/>
      <c r="FA90" s="263"/>
      <c r="FB90" s="263"/>
      <c r="FC90" s="263"/>
      <c r="FD90" s="263"/>
      <c r="FE90" s="263"/>
      <c r="FF90" s="263"/>
      <c r="FG90" s="263"/>
      <c r="FH90" s="263"/>
      <c r="FI90" s="263"/>
      <c r="FJ90" s="263"/>
      <c r="FK90" s="263"/>
      <c r="FL90" s="263"/>
      <c r="FM90" s="263"/>
      <c r="FN90" s="263"/>
      <c r="FO90" s="263"/>
      <c r="FP90" s="263"/>
      <c r="FQ90" s="263"/>
      <c r="FR90" s="263"/>
      <c r="FS90" s="263"/>
      <c r="FT90" s="263"/>
      <c r="FU90" s="263"/>
      <c r="FV90" s="263"/>
      <c r="FW90" s="263"/>
      <c r="FX90" s="263"/>
      <c r="FY90" s="263"/>
      <c r="FZ90" s="263"/>
      <c r="GA90" s="263"/>
      <c r="GB90" s="263"/>
      <c r="GC90" s="263"/>
      <c r="GD90" s="263"/>
      <c r="GE90" s="263"/>
      <c r="GF90" s="263"/>
      <c r="GG90" s="263"/>
      <c r="GH90" s="263"/>
      <c r="GI90" s="263"/>
      <c r="GJ90" s="263"/>
      <c r="GK90" s="263"/>
      <c r="GL90" s="263"/>
      <c r="GM90" s="263"/>
      <c r="GN90" s="263"/>
      <c r="GO90" s="263"/>
      <c r="GP90" s="263"/>
      <c r="GQ90" s="263"/>
      <c r="GR90" s="263"/>
      <c r="GS90" s="263"/>
      <c r="GT90" s="263"/>
      <c r="GU90" s="263"/>
      <c r="GV90" s="263"/>
      <c r="GW90" s="263"/>
      <c r="GX90" s="263"/>
      <c r="GY90" s="263"/>
      <c r="GZ90" s="263"/>
      <c r="HA90" s="263"/>
      <c r="HB90" s="263"/>
      <c r="HC90" s="263"/>
      <c r="HD90" s="263"/>
      <c r="HE90" s="263"/>
      <c r="HF90" s="263"/>
      <c r="HG90" s="263"/>
      <c r="HH90" s="263"/>
      <c r="HI90" s="263"/>
      <c r="HJ90" s="263"/>
      <c r="HK90" s="263"/>
      <c r="HL90" s="263"/>
      <c r="HM90" s="263"/>
      <c r="HN90" s="263"/>
      <c r="HO90" s="263"/>
      <c r="HP90" s="263"/>
      <c r="HQ90" s="263"/>
      <c r="HR90" s="263"/>
      <c r="HS90" s="263"/>
      <c r="HT90" s="263"/>
      <c r="HU90" s="263"/>
      <c r="HV90" s="263"/>
      <c r="HW90" s="263"/>
      <c r="HX90" s="263"/>
      <c r="HY90" s="263"/>
      <c r="HZ90" s="263"/>
      <c r="IA90" s="263"/>
      <c r="IB90" s="263"/>
      <c r="IC90" s="263"/>
      <c r="ID90" s="263"/>
      <c r="IE90" s="263"/>
      <c r="IF90" s="263"/>
      <c r="IG90" s="263"/>
      <c r="IH90" s="263"/>
      <c r="II90" s="263"/>
      <c r="IJ90" s="263"/>
      <c r="IK90" s="263"/>
      <c r="IL90" s="263"/>
    </row>
    <row r="91" spans="1:246" s="40" customFormat="1" ht="15.75" customHeight="1">
      <c r="A91" s="634"/>
      <c r="B91" s="341" t="s">
        <v>931</v>
      </c>
      <c r="C91" s="204" t="s">
        <v>1023</v>
      </c>
      <c r="D91" s="724"/>
      <c r="E91" s="735">
        <v>313</v>
      </c>
      <c r="F91" s="204"/>
      <c r="G91" s="405" t="s">
        <v>71</v>
      </c>
      <c r="H91" s="724"/>
      <c r="I91" s="635">
        <v>15665419149</v>
      </c>
      <c r="J91" s="730"/>
      <c r="K91" s="636">
        <v>15227675504</v>
      </c>
      <c r="L91" s="259">
        <f t="shared" si="3"/>
        <v>437743645</v>
      </c>
      <c r="M91" s="314">
        <f t="shared" si="2"/>
        <v>0.02874658347460935</v>
      </c>
      <c r="O91" s="259">
        <f>I91-K91</f>
        <v>437743645</v>
      </c>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3"/>
      <c r="BC91" s="263"/>
      <c r="BD91" s="263"/>
      <c r="BE91" s="263"/>
      <c r="BF91" s="263"/>
      <c r="BG91" s="263"/>
      <c r="BH91" s="263"/>
      <c r="BI91" s="263"/>
      <c r="BJ91" s="263"/>
      <c r="BK91" s="263"/>
      <c r="BL91" s="263"/>
      <c r="BM91" s="263"/>
      <c r="BN91" s="263"/>
      <c r="BO91" s="263"/>
      <c r="BP91" s="263"/>
      <c r="BQ91" s="263"/>
      <c r="BR91" s="263"/>
      <c r="BS91" s="263"/>
      <c r="BT91" s="263"/>
      <c r="BU91" s="263"/>
      <c r="BV91" s="263"/>
      <c r="BW91" s="263"/>
      <c r="BX91" s="263"/>
      <c r="BY91" s="263"/>
      <c r="BZ91" s="263"/>
      <c r="CA91" s="263"/>
      <c r="CB91" s="263"/>
      <c r="CC91" s="263"/>
      <c r="CD91" s="263"/>
      <c r="CE91" s="263"/>
      <c r="CF91" s="263"/>
      <c r="CG91" s="263"/>
      <c r="CH91" s="263"/>
      <c r="CI91" s="263"/>
      <c r="CJ91" s="263"/>
      <c r="CK91" s="263"/>
      <c r="CL91" s="263"/>
      <c r="CM91" s="263"/>
      <c r="CN91" s="263"/>
      <c r="CO91" s="263"/>
      <c r="CP91" s="263"/>
      <c r="CQ91" s="263"/>
      <c r="CR91" s="263"/>
      <c r="CS91" s="263"/>
      <c r="CT91" s="263"/>
      <c r="CU91" s="263"/>
      <c r="CV91" s="263"/>
      <c r="CW91" s="263"/>
      <c r="CX91" s="263"/>
      <c r="CY91" s="263"/>
      <c r="CZ91" s="263"/>
      <c r="DA91" s="263"/>
      <c r="DB91" s="263"/>
      <c r="DC91" s="263"/>
      <c r="DD91" s="263"/>
      <c r="DE91" s="263"/>
      <c r="DF91" s="263"/>
      <c r="DG91" s="263"/>
      <c r="DH91" s="263"/>
      <c r="DI91" s="263"/>
      <c r="DJ91" s="263"/>
      <c r="DK91" s="263"/>
      <c r="DL91" s="263"/>
      <c r="DM91" s="263"/>
      <c r="DN91" s="263"/>
      <c r="DO91" s="263"/>
      <c r="DP91" s="263"/>
      <c r="DQ91" s="263"/>
      <c r="DR91" s="263"/>
      <c r="DS91" s="263"/>
      <c r="DT91" s="263"/>
      <c r="DU91" s="263"/>
      <c r="DV91" s="263"/>
      <c r="DW91" s="263"/>
      <c r="DX91" s="263"/>
      <c r="DY91" s="263"/>
      <c r="DZ91" s="263"/>
      <c r="EA91" s="263"/>
      <c r="EB91" s="263"/>
      <c r="EC91" s="263"/>
      <c r="ED91" s="263"/>
      <c r="EE91" s="263"/>
      <c r="EF91" s="263"/>
      <c r="EG91" s="263"/>
      <c r="EH91" s="263"/>
      <c r="EI91" s="263"/>
      <c r="EJ91" s="263"/>
      <c r="EK91" s="263"/>
      <c r="EL91" s="263"/>
      <c r="EM91" s="263"/>
      <c r="EN91" s="263"/>
      <c r="EO91" s="263"/>
      <c r="EP91" s="263"/>
      <c r="EQ91" s="263"/>
      <c r="ER91" s="263"/>
      <c r="ES91" s="263"/>
      <c r="ET91" s="263"/>
      <c r="EU91" s="263"/>
      <c r="EV91" s="263"/>
      <c r="EW91" s="263"/>
      <c r="EX91" s="263"/>
      <c r="EY91" s="263"/>
      <c r="EZ91" s="263"/>
      <c r="FA91" s="263"/>
      <c r="FB91" s="263"/>
      <c r="FC91" s="263"/>
      <c r="FD91" s="263"/>
      <c r="FE91" s="263"/>
      <c r="FF91" s="263"/>
      <c r="FG91" s="263"/>
      <c r="FH91" s="263"/>
      <c r="FI91" s="263"/>
      <c r="FJ91" s="263"/>
      <c r="FK91" s="263"/>
      <c r="FL91" s="263"/>
      <c r="FM91" s="263"/>
      <c r="FN91" s="263"/>
      <c r="FO91" s="263"/>
      <c r="FP91" s="263"/>
      <c r="FQ91" s="263"/>
      <c r="FR91" s="263"/>
      <c r="FS91" s="263"/>
      <c r="FT91" s="263"/>
      <c r="FU91" s="263"/>
      <c r="FV91" s="263"/>
      <c r="FW91" s="263"/>
      <c r="FX91" s="263"/>
      <c r="FY91" s="263"/>
      <c r="FZ91" s="263"/>
      <c r="GA91" s="263"/>
      <c r="GB91" s="263"/>
      <c r="GC91" s="263"/>
      <c r="GD91" s="263"/>
      <c r="GE91" s="263"/>
      <c r="GF91" s="263"/>
      <c r="GG91" s="263"/>
      <c r="GH91" s="263"/>
      <c r="GI91" s="263"/>
      <c r="GJ91" s="263"/>
      <c r="GK91" s="263"/>
      <c r="GL91" s="263"/>
      <c r="GM91" s="263"/>
      <c r="GN91" s="263"/>
      <c r="GO91" s="263"/>
      <c r="GP91" s="263"/>
      <c r="GQ91" s="263"/>
      <c r="GR91" s="263"/>
      <c r="GS91" s="263"/>
      <c r="GT91" s="263"/>
      <c r="GU91" s="263"/>
      <c r="GV91" s="263"/>
      <c r="GW91" s="263"/>
      <c r="GX91" s="263"/>
      <c r="GY91" s="263"/>
      <c r="GZ91" s="263"/>
      <c r="HA91" s="263"/>
      <c r="HB91" s="263"/>
      <c r="HC91" s="263"/>
      <c r="HD91" s="263"/>
      <c r="HE91" s="263"/>
      <c r="HF91" s="263"/>
      <c r="HG91" s="263"/>
      <c r="HH91" s="263"/>
      <c r="HI91" s="263"/>
      <c r="HJ91" s="263"/>
      <c r="HK91" s="263"/>
      <c r="HL91" s="263"/>
      <c r="HM91" s="263"/>
      <c r="HN91" s="263"/>
      <c r="HO91" s="263"/>
      <c r="HP91" s="263"/>
      <c r="HQ91" s="263"/>
      <c r="HR91" s="263"/>
      <c r="HS91" s="263"/>
      <c r="HT91" s="263"/>
      <c r="HU91" s="263"/>
      <c r="HV91" s="263"/>
      <c r="HW91" s="263"/>
      <c r="HX91" s="263"/>
      <c r="HY91" s="263"/>
      <c r="HZ91" s="263"/>
      <c r="IA91" s="263"/>
      <c r="IB91" s="263"/>
      <c r="IC91" s="263"/>
      <c r="ID91" s="263"/>
      <c r="IE91" s="263"/>
      <c r="IF91" s="263"/>
      <c r="IG91" s="263"/>
      <c r="IH91" s="263"/>
      <c r="II91" s="263"/>
      <c r="IJ91" s="263"/>
      <c r="IK91" s="263"/>
      <c r="IL91" s="263"/>
    </row>
    <row r="92" spans="1:246" s="40" customFormat="1" ht="15.75" customHeight="1">
      <c r="A92" s="634"/>
      <c r="B92" s="341" t="s">
        <v>934</v>
      </c>
      <c r="C92" s="204" t="s">
        <v>1024</v>
      </c>
      <c r="D92" s="724"/>
      <c r="E92" s="735">
        <v>314</v>
      </c>
      <c r="F92" s="204"/>
      <c r="G92" s="405" t="s">
        <v>73</v>
      </c>
      <c r="H92" s="724"/>
      <c r="I92" s="635">
        <v>4953998525</v>
      </c>
      <c r="J92" s="730"/>
      <c r="K92" s="636">
        <v>12821027217</v>
      </c>
      <c r="L92" s="259">
        <f t="shared" si="3"/>
        <v>-7867028692</v>
      </c>
      <c r="M92" s="314">
        <f t="shared" si="2"/>
        <v>-0.6136036184034255</v>
      </c>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3"/>
      <c r="BX92" s="263"/>
      <c r="BY92" s="263"/>
      <c r="BZ92" s="263"/>
      <c r="CA92" s="263"/>
      <c r="CB92" s="263"/>
      <c r="CC92" s="263"/>
      <c r="CD92" s="263"/>
      <c r="CE92" s="263"/>
      <c r="CF92" s="263"/>
      <c r="CG92" s="263"/>
      <c r="CH92" s="263"/>
      <c r="CI92" s="263"/>
      <c r="CJ92" s="263"/>
      <c r="CK92" s="263"/>
      <c r="CL92" s="263"/>
      <c r="CM92" s="263"/>
      <c r="CN92" s="263"/>
      <c r="CO92" s="263"/>
      <c r="CP92" s="263"/>
      <c r="CQ92" s="263"/>
      <c r="CR92" s="263"/>
      <c r="CS92" s="263"/>
      <c r="CT92" s="263"/>
      <c r="CU92" s="263"/>
      <c r="CV92" s="263"/>
      <c r="CW92" s="263"/>
      <c r="CX92" s="263"/>
      <c r="CY92" s="263"/>
      <c r="CZ92" s="263"/>
      <c r="DA92" s="263"/>
      <c r="DB92" s="263"/>
      <c r="DC92" s="263"/>
      <c r="DD92" s="263"/>
      <c r="DE92" s="263"/>
      <c r="DF92" s="263"/>
      <c r="DG92" s="263"/>
      <c r="DH92" s="263"/>
      <c r="DI92" s="263"/>
      <c r="DJ92" s="263"/>
      <c r="DK92" s="263"/>
      <c r="DL92" s="263"/>
      <c r="DM92" s="263"/>
      <c r="DN92" s="263"/>
      <c r="DO92" s="263"/>
      <c r="DP92" s="263"/>
      <c r="DQ92" s="263"/>
      <c r="DR92" s="263"/>
      <c r="DS92" s="263"/>
      <c r="DT92" s="263"/>
      <c r="DU92" s="263"/>
      <c r="DV92" s="263"/>
      <c r="DW92" s="263"/>
      <c r="DX92" s="263"/>
      <c r="DY92" s="263"/>
      <c r="DZ92" s="263"/>
      <c r="EA92" s="263"/>
      <c r="EB92" s="263"/>
      <c r="EC92" s="263"/>
      <c r="ED92" s="263"/>
      <c r="EE92" s="263"/>
      <c r="EF92" s="263"/>
      <c r="EG92" s="263"/>
      <c r="EH92" s="263"/>
      <c r="EI92" s="263"/>
      <c r="EJ92" s="263"/>
      <c r="EK92" s="263"/>
      <c r="EL92" s="263"/>
      <c r="EM92" s="263"/>
      <c r="EN92" s="263"/>
      <c r="EO92" s="263"/>
      <c r="EP92" s="263"/>
      <c r="EQ92" s="263"/>
      <c r="ER92" s="263"/>
      <c r="ES92" s="263"/>
      <c r="ET92" s="263"/>
      <c r="EU92" s="263"/>
      <c r="EV92" s="263"/>
      <c r="EW92" s="263"/>
      <c r="EX92" s="263"/>
      <c r="EY92" s="263"/>
      <c r="EZ92" s="263"/>
      <c r="FA92" s="263"/>
      <c r="FB92" s="263"/>
      <c r="FC92" s="263"/>
      <c r="FD92" s="263"/>
      <c r="FE92" s="263"/>
      <c r="FF92" s="263"/>
      <c r="FG92" s="263"/>
      <c r="FH92" s="263"/>
      <c r="FI92" s="263"/>
      <c r="FJ92" s="263"/>
      <c r="FK92" s="263"/>
      <c r="FL92" s="263"/>
      <c r="FM92" s="263"/>
      <c r="FN92" s="263"/>
      <c r="FO92" s="263"/>
      <c r="FP92" s="263"/>
      <c r="FQ92" s="263"/>
      <c r="FR92" s="263"/>
      <c r="FS92" s="263"/>
      <c r="FT92" s="263"/>
      <c r="FU92" s="263"/>
      <c r="FV92" s="263"/>
      <c r="FW92" s="263"/>
      <c r="FX92" s="263"/>
      <c r="FY92" s="263"/>
      <c r="FZ92" s="263"/>
      <c r="GA92" s="263"/>
      <c r="GB92" s="263"/>
      <c r="GC92" s="263"/>
      <c r="GD92" s="263"/>
      <c r="GE92" s="263"/>
      <c r="GF92" s="263"/>
      <c r="GG92" s="263"/>
      <c r="GH92" s="263"/>
      <c r="GI92" s="263"/>
      <c r="GJ92" s="263"/>
      <c r="GK92" s="263"/>
      <c r="GL92" s="263"/>
      <c r="GM92" s="263"/>
      <c r="GN92" s="263"/>
      <c r="GO92" s="263"/>
      <c r="GP92" s="263"/>
      <c r="GQ92" s="263"/>
      <c r="GR92" s="263"/>
      <c r="GS92" s="263"/>
      <c r="GT92" s="263"/>
      <c r="GU92" s="263"/>
      <c r="GV92" s="263"/>
      <c r="GW92" s="263"/>
      <c r="GX92" s="263"/>
      <c r="GY92" s="263"/>
      <c r="GZ92" s="263"/>
      <c r="HA92" s="263"/>
      <c r="HB92" s="263"/>
      <c r="HC92" s="263"/>
      <c r="HD92" s="263"/>
      <c r="HE92" s="263"/>
      <c r="HF92" s="263"/>
      <c r="HG92" s="263"/>
      <c r="HH92" s="263"/>
      <c r="HI92" s="263"/>
      <c r="HJ92" s="263"/>
      <c r="HK92" s="263"/>
      <c r="HL92" s="263"/>
      <c r="HM92" s="263"/>
      <c r="HN92" s="263"/>
      <c r="HO92" s="263"/>
      <c r="HP92" s="263"/>
      <c r="HQ92" s="263"/>
      <c r="HR92" s="263"/>
      <c r="HS92" s="263"/>
      <c r="HT92" s="263"/>
      <c r="HU92" s="263"/>
      <c r="HV92" s="263"/>
      <c r="HW92" s="263"/>
      <c r="HX92" s="263"/>
      <c r="HY92" s="263"/>
      <c r="HZ92" s="263"/>
      <c r="IA92" s="263"/>
      <c r="IB92" s="263"/>
      <c r="IC92" s="263"/>
      <c r="ID92" s="263"/>
      <c r="IE92" s="263"/>
      <c r="IF92" s="263"/>
      <c r="IG92" s="263"/>
      <c r="IH92" s="263"/>
      <c r="II92" s="263"/>
      <c r="IJ92" s="263"/>
      <c r="IK92" s="263"/>
      <c r="IL92" s="263"/>
    </row>
    <row r="93" spans="1:246" s="40" customFormat="1" ht="15.75" customHeight="1">
      <c r="A93" s="634"/>
      <c r="B93" s="341" t="s">
        <v>975</v>
      </c>
      <c r="C93" s="204" t="s">
        <v>1025</v>
      </c>
      <c r="D93" s="724"/>
      <c r="E93" s="735">
        <v>315</v>
      </c>
      <c r="F93" s="204"/>
      <c r="G93" s="405" t="s">
        <v>76</v>
      </c>
      <c r="H93" s="724"/>
      <c r="I93" s="635">
        <v>895291667</v>
      </c>
      <c r="J93" s="730"/>
      <c r="K93" s="636">
        <v>1182797756</v>
      </c>
      <c r="L93" s="259">
        <f t="shared" si="3"/>
        <v>-287506089</v>
      </c>
      <c r="M93" s="314">
        <f t="shared" si="2"/>
        <v>-0.24307290704734816</v>
      </c>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c r="CA93" s="263"/>
      <c r="CB93" s="263"/>
      <c r="CC93" s="263"/>
      <c r="CD93" s="263"/>
      <c r="CE93" s="263"/>
      <c r="CF93" s="263"/>
      <c r="CG93" s="263"/>
      <c r="CH93" s="263"/>
      <c r="CI93" s="263"/>
      <c r="CJ93" s="263"/>
      <c r="CK93" s="263"/>
      <c r="CL93" s="263"/>
      <c r="CM93" s="263"/>
      <c r="CN93" s="263"/>
      <c r="CO93" s="263"/>
      <c r="CP93" s="263"/>
      <c r="CQ93" s="263"/>
      <c r="CR93" s="263"/>
      <c r="CS93" s="263"/>
      <c r="CT93" s="263"/>
      <c r="CU93" s="263"/>
      <c r="CV93" s="263"/>
      <c r="CW93" s="263"/>
      <c r="CX93" s="263"/>
      <c r="CY93" s="263"/>
      <c r="CZ93" s="263"/>
      <c r="DA93" s="263"/>
      <c r="DB93" s="263"/>
      <c r="DC93" s="263"/>
      <c r="DD93" s="263"/>
      <c r="DE93" s="263"/>
      <c r="DF93" s="263"/>
      <c r="DG93" s="263"/>
      <c r="DH93" s="263"/>
      <c r="DI93" s="263"/>
      <c r="DJ93" s="263"/>
      <c r="DK93" s="263"/>
      <c r="DL93" s="263"/>
      <c r="DM93" s="263"/>
      <c r="DN93" s="263"/>
      <c r="DO93" s="263"/>
      <c r="DP93" s="263"/>
      <c r="DQ93" s="263"/>
      <c r="DR93" s="263"/>
      <c r="DS93" s="263"/>
      <c r="DT93" s="263"/>
      <c r="DU93" s="263"/>
      <c r="DV93" s="263"/>
      <c r="DW93" s="263"/>
      <c r="DX93" s="263"/>
      <c r="DY93" s="263"/>
      <c r="DZ93" s="263"/>
      <c r="EA93" s="263"/>
      <c r="EB93" s="263"/>
      <c r="EC93" s="263"/>
      <c r="ED93" s="263"/>
      <c r="EE93" s="263"/>
      <c r="EF93" s="263"/>
      <c r="EG93" s="263"/>
      <c r="EH93" s="263"/>
      <c r="EI93" s="263"/>
      <c r="EJ93" s="263"/>
      <c r="EK93" s="263"/>
      <c r="EL93" s="263"/>
      <c r="EM93" s="263"/>
      <c r="EN93" s="263"/>
      <c r="EO93" s="263"/>
      <c r="EP93" s="263"/>
      <c r="EQ93" s="263"/>
      <c r="ER93" s="263"/>
      <c r="ES93" s="263"/>
      <c r="ET93" s="263"/>
      <c r="EU93" s="263"/>
      <c r="EV93" s="263"/>
      <c r="EW93" s="263"/>
      <c r="EX93" s="263"/>
      <c r="EY93" s="263"/>
      <c r="EZ93" s="263"/>
      <c r="FA93" s="263"/>
      <c r="FB93" s="263"/>
      <c r="FC93" s="263"/>
      <c r="FD93" s="263"/>
      <c r="FE93" s="263"/>
      <c r="FF93" s="263"/>
      <c r="FG93" s="263"/>
      <c r="FH93" s="263"/>
      <c r="FI93" s="263"/>
      <c r="FJ93" s="263"/>
      <c r="FK93" s="263"/>
      <c r="FL93" s="263"/>
      <c r="FM93" s="263"/>
      <c r="FN93" s="263"/>
      <c r="FO93" s="263"/>
      <c r="FP93" s="263"/>
      <c r="FQ93" s="263"/>
      <c r="FR93" s="263"/>
      <c r="FS93" s="263"/>
      <c r="FT93" s="263"/>
      <c r="FU93" s="263"/>
      <c r="FV93" s="263"/>
      <c r="FW93" s="263"/>
      <c r="FX93" s="263"/>
      <c r="FY93" s="263"/>
      <c r="FZ93" s="263"/>
      <c r="GA93" s="263"/>
      <c r="GB93" s="263"/>
      <c r="GC93" s="263"/>
      <c r="GD93" s="263"/>
      <c r="GE93" s="263"/>
      <c r="GF93" s="263"/>
      <c r="GG93" s="263"/>
      <c r="GH93" s="263"/>
      <c r="GI93" s="263"/>
      <c r="GJ93" s="263"/>
      <c r="GK93" s="263"/>
      <c r="GL93" s="263"/>
      <c r="GM93" s="263"/>
      <c r="GN93" s="263"/>
      <c r="GO93" s="263"/>
      <c r="GP93" s="263"/>
      <c r="GQ93" s="263"/>
      <c r="GR93" s="263"/>
      <c r="GS93" s="263"/>
      <c r="GT93" s="263"/>
      <c r="GU93" s="263"/>
      <c r="GV93" s="263"/>
      <c r="GW93" s="263"/>
      <c r="GX93" s="263"/>
      <c r="GY93" s="263"/>
      <c r="GZ93" s="263"/>
      <c r="HA93" s="263"/>
      <c r="HB93" s="263"/>
      <c r="HC93" s="263"/>
      <c r="HD93" s="263"/>
      <c r="HE93" s="263"/>
      <c r="HF93" s="263"/>
      <c r="HG93" s="263"/>
      <c r="HH93" s="263"/>
      <c r="HI93" s="263"/>
      <c r="HJ93" s="263"/>
      <c r="HK93" s="263"/>
      <c r="HL93" s="263"/>
      <c r="HM93" s="263"/>
      <c r="HN93" s="263"/>
      <c r="HO93" s="263"/>
      <c r="HP93" s="263"/>
      <c r="HQ93" s="263"/>
      <c r="HR93" s="263"/>
      <c r="HS93" s="263"/>
      <c r="HT93" s="263"/>
      <c r="HU93" s="263"/>
      <c r="HV93" s="263"/>
      <c r="HW93" s="263"/>
      <c r="HX93" s="263"/>
      <c r="HY93" s="263"/>
      <c r="HZ93" s="263"/>
      <c r="IA93" s="263"/>
      <c r="IB93" s="263"/>
      <c r="IC93" s="263"/>
      <c r="ID93" s="263"/>
      <c r="IE93" s="263"/>
      <c r="IF93" s="263"/>
      <c r="IG93" s="263"/>
      <c r="IH93" s="263"/>
      <c r="II93" s="263"/>
      <c r="IJ93" s="263"/>
      <c r="IK93" s="263"/>
      <c r="IL93" s="263"/>
    </row>
    <row r="94" spans="1:246" s="40" customFormat="1" ht="15.75" customHeight="1" hidden="1">
      <c r="A94" s="634"/>
      <c r="B94" s="341" t="s">
        <v>977</v>
      </c>
      <c r="C94" s="204" t="s">
        <v>1026</v>
      </c>
      <c r="D94" s="724"/>
      <c r="E94" s="735">
        <v>316</v>
      </c>
      <c r="F94" s="204"/>
      <c r="G94" s="405"/>
      <c r="H94" s="724"/>
      <c r="I94" s="20">
        <v>0</v>
      </c>
      <c r="J94" s="730"/>
      <c r="K94" s="636">
        <v>0</v>
      </c>
      <c r="L94" s="259">
        <f t="shared" si="3"/>
        <v>0</v>
      </c>
      <c r="M94" s="314" t="e">
        <f t="shared" si="2"/>
        <v>#DIV/0!</v>
      </c>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3"/>
      <c r="BX94" s="263"/>
      <c r="BY94" s="263"/>
      <c r="BZ94" s="263"/>
      <c r="CA94" s="263"/>
      <c r="CB94" s="263"/>
      <c r="CC94" s="263"/>
      <c r="CD94" s="263"/>
      <c r="CE94" s="263"/>
      <c r="CF94" s="263"/>
      <c r="CG94" s="263"/>
      <c r="CH94" s="263"/>
      <c r="CI94" s="263"/>
      <c r="CJ94" s="263"/>
      <c r="CK94" s="263"/>
      <c r="CL94" s="263"/>
      <c r="CM94" s="263"/>
      <c r="CN94" s="263"/>
      <c r="CO94" s="263"/>
      <c r="CP94" s="263"/>
      <c r="CQ94" s="263"/>
      <c r="CR94" s="263"/>
      <c r="CS94" s="263"/>
      <c r="CT94" s="263"/>
      <c r="CU94" s="263"/>
      <c r="CV94" s="263"/>
      <c r="CW94" s="263"/>
      <c r="CX94" s="263"/>
      <c r="CY94" s="263"/>
      <c r="CZ94" s="263"/>
      <c r="DA94" s="263"/>
      <c r="DB94" s="263"/>
      <c r="DC94" s="263"/>
      <c r="DD94" s="263"/>
      <c r="DE94" s="263"/>
      <c r="DF94" s="263"/>
      <c r="DG94" s="263"/>
      <c r="DH94" s="263"/>
      <c r="DI94" s="263"/>
      <c r="DJ94" s="263"/>
      <c r="DK94" s="263"/>
      <c r="DL94" s="263"/>
      <c r="DM94" s="263"/>
      <c r="DN94" s="263"/>
      <c r="DO94" s="263"/>
      <c r="DP94" s="263"/>
      <c r="DQ94" s="263"/>
      <c r="DR94" s="263"/>
      <c r="DS94" s="263"/>
      <c r="DT94" s="263"/>
      <c r="DU94" s="263"/>
      <c r="DV94" s="263"/>
      <c r="DW94" s="263"/>
      <c r="DX94" s="263"/>
      <c r="DY94" s="263"/>
      <c r="DZ94" s="263"/>
      <c r="EA94" s="263"/>
      <c r="EB94" s="263"/>
      <c r="EC94" s="263"/>
      <c r="ED94" s="263"/>
      <c r="EE94" s="263"/>
      <c r="EF94" s="263"/>
      <c r="EG94" s="263"/>
      <c r="EH94" s="263"/>
      <c r="EI94" s="263"/>
      <c r="EJ94" s="263"/>
      <c r="EK94" s="263"/>
      <c r="EL94" s="263"/>
      <c r="EM94" s="263"/>
      <c r="EN94" s="263"/>
      <c r="EO94" s="263"/>
      <c r="EP94" s="263"/>
      <c r="EQ94" s="263"/>
      <c r="ER94" s="263"/>
      <c r="ES94" s="263"/>
      <c r="ET94" s="263"/>
      <c r="EU94" s="263"/>
      <c r="EV94" s="263"/>
      <c r="EW94" s="263"/>
      <c r="EX94" s="263"/>
      <c r="EY94" s="263"/>
      <c r="EZ94" s="263"/>
      <c r="FA94" s="263"/>
      <c r="FB94" s="263"/>
      <c r="FC94" s="263"/>
      <c r="FD94" s="263"/>
      <c r="FE94" s="263"/>
      <c r="FF94" s="263"/>
      <c r="FG94" s="263"/>
      <c r="FH94" s="263"/>
      <c r="FI94" s="263"/>
      <c r="FJ94" s="263"/>
      <c r="FK94" s="263"/>
      <c r="FL94" s="263"/>
      <c r="FM94" s="263"/>
      <c r="FN94" s="263"/>
      <c r="FO94" s="263"/>
      <c r="FP94" s="263"/>
      <c r="FQ94" s="263"/>
      <c r="FR94" s="263"/>
      <c r="FS94" s="263"/>
      <c r="FT94" s="263"/>
      <c r="FU94" s="263"/>
      <c r="FV94" s="263"/>
      <c r="FW94" s="263"/>
      <c r="FX94" s="263"/>
      <c r="FY94" s="263"/>
      <c r="FZ94" s="263"/>
      <c r="GA94" s="263"/>
      <c r="GB94" s="263"/>
      <c r="GC94" s="263"/>
      <c r="GD94" s="263"/>
      <c r="GE94" s="263"/>
      <c r="GF94" s="263"/>
      <c r="GG94" s="263"/>
      <c r="GH94" s="263"/>
      <c r="GI94" s="263"/>
      <c r="GJ94" s="263"/>
      <c r="GK94" s="263"/>
      <c r="GL94" s="263"/>
      <c r="GM94" s="263"/>
      <c r="GN94" s="263"/>
      <c r="GO94" s="263"/>
      <c r="GP94" s="263"/>
      <c r="GQ94" s="263"/>
      <c r="GR94" s="263"/>
      <c r="GS94" s="263"/>
      <c r="GT94" s="263"/>
      <c r="GU94" s="263"/>
      <c r="GV94" s="263"/>
      <c r="GW94" s="263"/>
      <c r="GX94" s="263"/>
      <c r="GY94" s="263"/>
      <c r="GZ94" s="263"/>
      <c r="HA94" s="263"/>
      <c r="HB94" s="263"/>
      <c r="HC94" s="263"/>
      <c r="HD94" s="263"/>
      <c r="HE94" s="263"/>
      <c r="HF94" s="263"/>
      <c r="HG94" s="263"/>
      <c r="HH94" s="263"/>
      <c r="HI94" s="263"/>
      <c r="HJ94" s="263"/>
      <c r="HK94" s="263"/>
      <c r="HL94" s="263"/>
      <c r="HM94" s="263"/>
      <c r="HN94" s="263"/>
      <c r="HO94" s="263"/>
      <c r="HP94" s="263"/>
      <c r="HQ94" s="263"/>
      <c r="HR94" s="263"/>
      <c r="HS94" s="263"/>
      <c r="HT94" s="263"/>
      <c r="HU94" s="263"/>
      <c r="HV94" s="263"/>
      <c r="HW94" s="263"/>
      <c r="HX94" s="263"/>
      <c r="HY94" s="263"/>
      <c r="HZ94" s="263"/>
      <c r="IA94" s="263"/>
      <c r="IB94" s="263"/>
      <c r="IC94" s="263"/>
      <c r="ID94" s="263"/>
      <c r="IE94" s="263"/>
      <c r="IF94" s="263"/>
      <c r="IG94" s="263"/>
      <c r="IH94" s="263"/>
      <c r="II94" s="263"/>
      <c r="IJ94" s="263"/>
      <c r="IK94" s="263"/>
      <c r="IL94" s="263"/>
    </row>
    <row r="95" spans="1:246" s="40" customFormat="1" ht="15.75" customHeight="1" hidden="1">
      <c r="A95" s="634"/>
      <c r="B95" s="341" t="s">
        <v>1027</v>
      </c>
      <c r="C95" s="204" t="s">
        <v>1028</v>
      </c>
      <c r="D95" s="724"/>
      <c r="E95" s="735">
        <v>317</v>
      </c>
      <c r="F95" s="204"/>
      <c r="G95" s="405"/>
      <c r="H95" s="724"/>
      <c r="I95" s="20">
        <v>0</v>
      </c>
      <c r="J95" s="730"/>
      <c r="K95" s="636">
        <v>0</v>
      </c>
      <c r="L95" s="259"/>
      <c r="M95" s="314"/>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c r="CA95" s="263"/>
      <c r="CB95" s="263"/>
      <c r="CC95" s="263"/>
      <c r="CD95" s="263"/>
      <c r="CE95" s="263"/>
      <c r="CF95" s="263"/>
      <c r="CG95" s="263"/>
      <c r="CH95" s="263"/>
      <c r="CI95" s="263"/>
      <c r="CJ95" s="263"/>
      <c r="CK95" s="263"/>
      <c r="CL95" s="263"/>
      <c r="CM95" s="263"/>
      <c r="CN95" s="263"/>
      <c r="CO95" s="263"/>
      <c r="CP95" s="263"/>
      <c r="CQ95" s="263"/>
      <c r="CR95" s="263"/>
      <c r="CS95" s="263"/>
      <c r="CT95" s="263"/>
      <c r="CU95" s="263"/>
      <c r="CV95" s="263"/>
      <c r="CW95" s="263"/>
      <c r="CX95" s="263"/>
      <c r="CY95" s="263"/>
      <c r="CZ95" s="263"/>
      <c r="DA95" s="263"/>
      <c r="DB95" s="263"/>
      <c r="DC95" s="263"/>
      <c r="DD95" s="263"/>
      <c r="DE95" s="263"/>
      <c r="DF95" s="263"/>
      <c r="DG95" s="263"/>
      <c r="DH95" s="263"/>
      <c r="DI95" s="263"/>
      <c r="DJ95" s="263"/>
      <c r="DK95" s="263"/>
      <c r="DL95" s="263"/>
      <c r="DM95" s="263"/>
      <c r="DN95" s="263"/>
      <c r="DO95" s="263"/>
      <c r="DP95" s="263"/>
      <c r="DQ95" s="263"/>
      <c r="DR95" s="263"/>
      <c r="DS95" s="263"/>
      <c r="DT95" s="263"/>
      <c r="DU95" s="263"/>
      <c r="DV95" s="263"/>
      <c r="DW95" s="263"/>
      <c r="DX95" s="263"/>
      <c r="DY95" s="263"/>
      <c r="DZ95" s="263"/>
      <c r="EA95" s="263"/>
      <c r="EB95" s="263"/>
      <c r="EC95" s="263"/>
      <c r="ED95" s="263"/>
      <c r="EE95" s="263"/>
      <c r="EF95" s="263"/>
      <c r="EG95" s="263"/>
      <c r="EH95" s="263"/>
      <c r="EI95" s="263"/>
      <c r="EJ95" s="263"/>
      <c r="EK95" s="263"/>
      <c r="EL95" s="263"/>
      <c r="EM95" s="263"/>
      <c r="EN95" s="263"/>
      <c r="EO95" s="263"/>
      <c r="EP95" s="263"/>
      <c r="EQ95" s="263"/>
      <c r="ER95" s="263"/>
      <c r="ES95" s="263"/>
      <c r="ET95" s="263"/>
      <c r="EU95" s="263"/>
      <c r="EV95" s="263"/>
      <c r="EW95" s="263"/>
      <c r="EX95" s="263"/>
      <c r="EY95" s="263"/>
      <c r="EZ95" s="263"/>
      <c r="FA95" s="263"/>
      <c r="FB95" s="263"/>
      <c r="FC95" s="263"/>
      <c r="FD95" s="263"/>
      <c r="FE95" s="263"/>
      <c r="FF95" s="263"/>
      <c r="FG95" s="263"/>
      <c r="FH95" s="263"/>
      <c r="FI95" s="263"/>
      <c r="FJ95" s="263"/>
      <c r="FK95" s="263"/>
      <c r="FL95" s="263"/>
      <c r="FM95" s="263"/>
      <c r="FN95" s="263"/>
      <c r="FO95" s="263"/>
      <c r="FP95" s="263"/>
      <c r="FQ95" s="263"/>
      <c r="FR95" s="263"/>
      <c r="FS95" s="263"/>
      <c r="FT95" s="263"/>
      <c r="FU95" s="263"/>
      <c r="FV95" s="263"/>
      <c r="FW95" s="263"/>
      <c r="FX95" s="263"/>
      <c r="FY95" s="263"/>
      <c r="FZ95" s="263"/>
      <c r="GA95" s="263"/>
      <c r="GB95" s="263"/>
      <c r="GC95" s="263"/>
      <c r="GD95" s="263"/>
      <c r="GE95" s="263"/>
      <c r="GF95" s="263"/>
      <c r="GG95" s="263"/>
      <c r="GH95" s="263"/>
      <c r="GI95" s="263"/>
      <c r="GJ95" s="263"/>
      <c r="GK95" s="263"/>
      <c r="GL95" s="263"/>
      <c r="GM95" s="263"/>
      <c r="GN95" s="263"/>
      <c r="GO95" s="263"/>
      <c r="GP95" s="263"/>
      <c r="GQ95" s="263"/>
      <c r="GR95" s="263"/>
      <c r="GS95" s="263"/>
      <c r="GT95" s="263"/>
      <c r="GU95" s="263"/>
      <c r="GV95" s="263"/>
      <c r="GW95" s="263"/>
      <c r="GX95" s="263"/>
      <c r="GY95" s="263"/>
      <c r="GZ95" s="263"/>
      <c r="HA95" s="263"/>
      <c r="HB95" s="263"/>
      <c r="HC95" s="263"/>
      <c r="HD95" s="263"/>
      <c r="HE95" s="263"/>
      <c r="HF95" s="263"/>
      <c r="HG95" s="263"/>
      <c r="HH95" s="263"/>
      <c r="HI95" s="263"/>
      <c r="HJ95" s="263"/>
      <c r="HK95" s="263"/>
      <c r="HL95" s="263"/>
      <c r="HM95" s="263"/>
      <c r="HN95" s="263"/>
      <c r="HO95" s="263"/>
      <c r="HP95" s="263"/>
      <c r="HQ95" s="263"/>
      <c r="HR95" s="263"/>
      <c r="HS95" s="263"/>
      <c r="HT95" s="263"/>
      <c r="HU95" s="263"/>
      <c r="HV95" s="263"/>
      <c r="HW95" s="263"/>
      <c r="HX95" s="263"/>
      <c r="HY95" s="263"/>
      <c r="HZ95" s="263"/>
      <c r="IA95" s="263"/>
      <c r="IB95" s="263"/>
      <c r="IC95" s="263"/>
      <c r="ID95" s="263"/>
      <c r="IE95" s="263"/>
      <c r="IF95" s="263"/>
      <c r="IG95" s="263"/>
      <c r="IH95" s="263"/>
      <c r="II95" s="263"/>
      <c r="IJ95" s="263"/>
      <c r="IK95" s="263"/>
      <c r="IL95" s="263"/>
    </row>
    <row r="96" spans="1:246" s="40" customFormat="1" ht="15.75" customHeight="1" hidden="1">
      <c r="A96" s="634"/>
      <c r="B96" s="341" t="s">
        <v>1029</v>
      </c>
      <c r="C96" s="204" t="s">
        <v>1030</v>
      </c>
      <c r="D96" s="724"/>
      <c r="E96" s="735">
        <v>318</v>
      </c>
      <c r="F96" s="204"/>
      <c r="G96" s="405"/>
      <c r="H96" s="724"/>
      <c r="I96" s="20">
        <v>0</v>
      </c>
      <c r="J96" s="730"/>
      <c r="K96" s="636">
        <v>0</v>
      </c>
      <c r="L96" s="259"/>
      <c r="M96" s="314"/>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263"/>
      <c r="BR96" s="263"/>
      <c r="BS96" s="263"/>
      <c r="BT96" s="263"/>
      <c r="BU96" s="263"/>
      <c r="BV96" s="263"/>
      <c r="BW96" s="263"/>
      <c r="BX96" s="263"/>
      <c r="BY96" s="263"/>
      <c r="BZ96" s="263"/>
      <c r="CA96" s="263"/>
      <c r="CB96" s="263"/>
      <c r="CC96" s="263"/>
      <c r="CD96" s="263"/>
      <c r="CE96" s="263"/>
      <c r="CF96" s="263"/>
      <c r="CG96" s="263"/>
      <c r="CH96" s="263"/>
      <c r="CI96" s="263"/>
      <c r="CJ96" s="263"/>
      <c r="CK96" s="263"/>
      <c r="CL96" s="263"/>
      <c r="CM96" s="263"/>
      <c r="CN96" s="263"/>
      <c r="CO96" s="263"/>
      <c r="CP96" s="263"/>
      <c r="CQ96" s="263"/>
      <c r="CR96" s="263"/>
      <c r="CS96" s="263"/>
      <c r="CT96" s="263"/>
      <c r="CU96" s="263"/>
      <c r="CV96" s="263"/>
      <c r="CW96" s="263"/>
      <c r="CX96" s="263"/>
      <c r="CY96" s="263"/>
      <c r="CZ96" s="263"/>
      <c r="DA96" s="263"/>
      <c r="DB96" s="263"/>
      <c r="DC96" s="263"/>
      <c r="DD96" s="263"/>
      <c r="DE96" s="263"/>
      <c r="DF96" s="263"/>
      <c r="DG96" s="263"/>
      <c r="DH96" s="263"/>
      <c r="DI96" s="263"/>
      <c r="DJ96" s="263"/>
      <c r="DK96" s="263"/>
      <c r="DL96" s="263"/>
      <c r="DM96" s="263"/>
      <c r="DN96" s="263"/>
      <c r="DO96" s="263"/>
      <c r="DP96" s="263"/>
      <c r="DQ96" s="263"/>
      <c r="DR96" s="263"/>
      <c r="DS96" s="263"/>
      <c r="DT96" s="263"/>
      <c r="DU96" s="263"/>
      <c r="DV96" s="263"/>
      <c r="DW96" s="263"/>
      <c r="DX96" s="263"/>
      <c r="DY96" s="263"/>
      <c r="DZ96" s="263"/>
      <c r="EA96" s="263"/>
      <c r="EB96" s="263"/>
      <c r="EC96" s="263"/>
      <c r="ED96" s="263"/>
      <c r="EE96" s="263"/>
      <c r="EF96" s="263"/>
      <c r="EG96" s="263"/>
      <c r="EH96" s="263"/>
      <c r="EI96" s="263"/>
      <c r="EJ96" s="263"/>
      <c r="EK96" s="263"/>
      <c r="EL96" s="263"/>
      <c r="EM96" s="263"/>
      <c r="EN96" s="263"/>
      <c r="EO96" s="263"/>
      <c r="EP96" s="263"/>
      <c r="EQ96" s="263"/>
      <c r="ER96" s="263"/>
      <c r="ES96" s="263"/>
      <c r="ET96" s="263"/>
      <c r="EU96" s="263"/>
      <c r="EV96" s="263"/>
      <c r="EW96" s="263"/>
      <c r="EX96" s="263"/>
      <c r="EY96" s="263"/>
      <c r="EZ96" s="263"/>
      <c r="FA96" s="263"/>
      <c r="FB96" s="263"/>
      <c r="FC96" s="263"/>
      <c r="FD96" s="263"/>
      <c r="FE96" s="263"/>
      <c r="FF96" s="263"/>
      <c r="FG96" s="263"/>
      <c r="FH96" s="263"/>
      <c r="FI96" s="263"/>
      <c r="FJ96" s="263"/>
      <c r="FK96" s="263"/>
      <c r="FL96" s="263"/>
      <c r="FM96" s="263"/>
      <c r="FN96" s="263"/>
      <c r="FO96" s="263"/>
      <c r="FP96" s="263"/>
      <c r="FQ96" s="263"/>
      <c r="FR96" s="263"/>
      <c r="FS96" s="263"/>
      <c r="FT96" s="263"/>
      <c r="FU96" s="263"/>
      <c r="FV96" s="263"/>
      <c r="FW96" s="263"/>
      <c r="FX96" s="263"/>
      <c r="FY96" s="263"/>
      <c r="FZ96" s="263"/>
      <c r="GA96" s="263"/>
      <c r="GB96" s="263"/>
      <c r="GC96" s="263"/>
      <c r="GD96" s="263"/>
      <c r="GE96" s="263"/>
      <c r="GF96" s="263"/>
      <c r="GG96" s="263"/>
      <c r="GH96" s="263"/>
      <c r="GI96" s="263"/>
      <c r="GJ96" s="263"/>
      <c r="GK96" s="263"/>
      <c r="GL96" s="263"/>
      <c r="GM96" s="263"/>
      <c r="GN96" s="263"/>
      <c r="GO96" s="263"/>
      <c r="GP96" s="263"/>
      <c r="GQ96" s="263"/>
      <c r="GR96" s="263"/>
      <c r="GS96" s="263"/>
      <c r="GT96" s="263"/>
      <c r="GU96" s="263"/>
      <c r="GV96" s="263"/>
      <c r="GW96" s="263"/>
      <c r="GX96" s="263"/>
      <c r="GY96" s="263"/>
      <c r="GZ96" s="263"/>
      <c r="HA96" s="263"/>
      <c r="HB96" s="263"/>
      <c r="HC96" s="263"/>
      <c r="HD96" s="263"/>
      <c r="HE96" s="263"/>
      <c r="HF96" s="263"/>
      <c r="HG96" s="263"/>
      <c r="HH96" s="263"/>
      <c r="HI96" s="263"/>
      <c r="HJ96" s="263"/>
      <c r="HK96" s="263"/>
      <c r="HL96" s="263"/>
      <c r="HM96" s="263"/>
      <c r="HN96" s="263"/>
      <c r="HO96" s="263"/>
      <c r="HP96" s="263"/>
      <c r="HQ96" s="263"/>
      <c r="HR96" s="263"/>
      <c r="HS96" s="263"/>
      <c r="HT96" s="263"/>
      <c r="HU96" s="263"/>
      <c r="HV96" s="263"/>
      <c r="HW96" s="263"/>
      <c r="HX96" s="263"/>
      <c r="HY96" s="263"/>
      <c r="HZ96" s="263"/>
      <c r="IA96" s="263"/>
      <c r="IB96" s="263"/>
      <c r="IC96" s="263"/>
      <c r="ID96" s="263"/>
      <c r="IE96" s="263"/>
      <c r="IF96" s="263"/>
      <c r="IG96" s="263"/>
      <c r="IH96" s="263"/>
      <c r="II96" s="263"/>
      <c r="IJ96" s="263"/>
      <c r="IK96" s="263"/>
      <c r="IL96" s="263"/>
    </row>
    <row r="97" spans="1:246" s="40" customFormat="1" ht="15.75" customHeight="1">
      <c r="A97" s="634"/>
      <c r="B97" s="341" t="s">
        <v>1031</v>
      </c>
      <c r="C97" s="204" t="s">
        <v>1032</v>
      </c>
      <c r="D97" s="724"/>
      <c r="E97" s="735">
        <v>319</v>
      </c>
      <c r="F97" s="204"/>
      <c r="G97" s="405" t="s">
        <v>1146</v>
      </c>
      <c r="H97" s="724"/>
      <c r="I97" s="635">
        <v>13502278142</v>
      </c>
      <c r="J97" s="730"/>
      <c r="K97" s="636">
        <v>13898735623</v>
      </c>
      <c r="L97" s="259">
        <f>I97-K97</f>
        <v>-396457481</v>
      </c>
      <c r="M97" s="314">
        <f>L97/K97</f>
        <v>-0.028524715611104333</v>
      </c>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3"/>
      <c r="CB97" s="263"/>
      <c r="CC97" s="263"/>
      <c r="CD97" s="263"/>
      <c r="CE97" s="263"/>
      <c r="CF97" s="263"/>
      <c r="CG97" s="263"/>
      <c r="CH97" s="263"/>
      <c r="CI97" s="263"/>
      <c r="CJ97" s="263"/>
      <c r="CK97" s="263"/>
      <c r="CL97" s="263"/>
      <c r="CM97" s="263"/>
      <c r="CN97" s="263"/>
      <c r="CO97" s="263"/>
      <c r="CP97" s="263"/>
      <c r="CQ97" s="263"/>
      <c r="CR97" s="263"/>
      <c r="CS97" s="263"/>
      <c r="CT97" s="263"/>
      <c r="CU97" s="263"/>
      <c r="CV97" s="263"/>
      <c r="CW97" s="263"/>
      <c r="CX97" s="263"/>
      <c r="CY97" s="263"/>
      <c r="CZ97" s="263"/>
      <c r="DA97" s="263"/>
      <c r="DB97" s="263"/>
      <c r="DC97" s="263"/>
      <c r="DD97" s="263"/>
      <c r="DE97" s="263"/>
      <c r="DF97" s="263"/>
      <c r="DG97" s="263"/>
      <c r="DH97" s="263"/>
      <c r="DI97" s="263"/>
      <c r="DJ97" s="263"/>
      <c r="DK97" s="263"/>
      <c r="DL97" s="263"/>
      <c r="DM97" s="263"/>
      <c r="DN97" s="263"/>
      <c r="DO97" s="263"/>
      <c r="DP97" s="263"/>
      <c r="DQ97" s="263"/>
      <c r="DR97" s="263"/>
      <c r="DS97" s="263"/>
      <c r="DT97" s="263"/>
      <c r="DU97" s="263"/>
      <c r="DV97" s="263"/>
      <c r="DW97" s="263"/>
      <c r="DX97" s="263"/>
      <c r="DY97" s="263"/>
      <c r="DZ97" s="263"/>
      <c r="EA97" s="263"/>
      <c r="EB97" s="263"/>
      <c r="EC97" s="263"/>
      <c r="ED97" s="263"/>
      <c r="EE97" s="263"/>
      <c r="EF97" s="263"/>
      <c r="EG97" s="263"/>
      <c r="EH97" s="263"/>
      <c r="EI97" s="263"/>
      <c r="EJ97" s="263"/>
      <c r="EK97" s="263"/>
      <c r="EL97" s="263"/>
      <c r="EM97" s="263"/>
      <c r="EN97" s="263"/>
      <c r="EO97" s="263"/>
      <c r="EP97" s="263"/>
      <c r="EQ97" s="263"/>
      <c r="ER97" s="263"/>
      <c r="ES97" s="263"/>
      <c r="ET97" s="263"/>
      <c r="EU97" s="263"/>
      <c r="EV97" s="263"/>
      <c r="EW97" s="263"/>
      <c r="EX97" s="263"/>
      <c r="EY97" s="263"/>
      <c r="EZ97" s="263"/>
      <c r="FA97" s="263"/>
      <c r="FB97" s="263"/>
      <c r="FC97" s="263"/>
      <c r="FD97" s="263"/>
      <c r="FE97" s="263"/>
      <c r="FF97" s="263"/>
      <c r="FG97" s="263"/>
      <c r="FH97" s="263"/>
      <c r="FI97" s="263"/>
      <c r="FJ97" s="263"/>
      <c r="FK97" s="263"/>
      <c r="FL97" s="263"/>
      <c r="FM97" s="263"/>
      <c r="FN97" s="263"/>
      <c r="FO97" s="263"/>
      <c r="FP97" s="263"/>
      <c r="FQ97" s="263"/>
      <c r="FR97" s="263"/>
      <c r="FS97" s="263"/>
      <c r="FT97" s="263"/>
      <c r="FU97" s="263"/>
      <c r="FV97" s="263"/>
      <c r="FW97" s="263"/>
      <c r="FX97" s="263"/>
      <c r="FY97" s="263"/>
      <c r="FZ97" s="263"/>
      <c r="GA97" s="263"/>
      <c r="GB97" s="263"/>
      <c r="GC97" s="263"/>
      <c r="GD97" s="263"/>
      <c r="GE97" s="263"/>
      <c r="GF97" s="263"/>
      <c r="GG97" s="263"/>
      <c r="GH97" s="263"/>
      <c r="GI97" s="263"/>
      <c r="GJ97" s="263"/>
      <c r="GK97" s="263"/>
      <c r="GL97" s="263"/>
      <c r="GM97" s="263"/>
      <c r="GN97" s="263"/>
      <c r="GO97" s="263"/>
      <c r="GP97" s="263"/>
      <c r="GQ97" s="263"/>
      <c r="GR97" s="263"/>
      <c r="GS97" s="263"/>
      <c r="GT97" s="263"/>
      <c r="GU97" s="263"/>
      <c r="GV97" s="263"/>
      <c r="GW97" s="263"/>
      <c r="GX97" s="263"/>
      <c r="GY97" s="263"/>
      <c r="GZ97" s="263"/>
      <c r="HA97" s="263"/>
      <c r="HB97" s="263"/>
      <c r="HC97" s="263"/>
      <c r="HD97" s="263"/>
      <c r="HE97" s="263"/>
      <c r="HF97" s="263"/>
      <c r="HG97" s="263"/>
      <c r="HH97" s="263"/>
      <c r="HI97" s="263"/>
      <c r="HJ97" s="263"/>
      <c r="HK97" s="263"/>
      <c r="HL97" s="263"/>
      <c r="HM97" s="263"/>
      <c r="HN97" s="263"/>
      <c r="HO97" s="263"/>
      <c r="HP97" s="263"/>
      <c r="HQ97" s="263"/>
      <c r="HR97" s="263"/>
      <c r="HS97" s="263"/>
      <c r="HT97" s="263"/>
      <c r="HU97" s="263"/>
      <c r="HV97" s="263"/>
      <c r="HW97" s="263"/>
      <c r="HX97" s="263"/>
      <c r="HY97" s="263"/>
      <c r="HZ97" s="263"/>
      <c r="IA97" s="263"/>
      <c r="IB97" s="263"/>
      <c r="IC97" s="263"/>
      <c r="ID97" s="263"/>
      <c r="IE97" s="263"/>
      <c r="IF97" s="263"/>
      <c r="IG97" s="263"/>
      <c r="IH97" s="263"/>
      <c r="II97" s="263"/>
      <c r="IJ97" s="263"/>
      <c r="IK97" s="263"/>
      <c r="IL97" s="263"/>
    </row>
    <row r="98" spans="1:246" s="40" customFormat="1" ht="15.75" customHeight="1">
      <c r="A98" s="634"/>
      <c r="B98" s="341" t="s">
        <v>1033</v>
      </c>
      <c r="C98" s="204" t="s">
        <v>1034</v>
      </c>
      <c r="D98" s="724"/>
      <c r="E98" s="735">
        <v>320</v>
      </c>
      <c r="F98" s="204"/>
      <c r="G98" s="405"/>
      <c r="H98" s="724"/>
      <c r="I98" s="635">
        <v>1194331970</v>
      </c>
      <c r="J98" s="730"/>
      <c r="K98" s="636">
        <v>0</v>
      </c>
      <c r="L98" s="259"/>
      <c r="M98" s="314"/>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c r="BZ98" s="263"/>
      <c r="CA98" s="263"/>
      <c r="CB98" s="263"/>
      <c r="CC98" s="263"/>
      <c r="CD98" s="263"/>
      <c r="CE98" s="263"/>
      <c r="CF98" s="263"/>
      <c r="CG98" s="263"/>
      <c r="CH98" s="263"/>
      <c r="CI98" s="263"/>
      <c r="CJ98" s="263"/>
      <c r="CK98" s="263"/>
      <c r="CL98" s="263"/>
      <c r="CM98" s="263"/>
      <c r="CN98" s="263"/>
      <c r="CO98" s="263"/>
      <c r="CP98" s="263"/>
      <c r="CQ98" s="263"/>
      <c r="CR98" s="263"/>
      <c r="CS98" s="263"/>
      <c r="CT98" s="263"/>
      <c r="CU98" s="263"/>
      <c r="CV98" s="263"/>
      <c r="CW98" s="263"/>
      <c r="CX98" s="263"/>
      <c r="CY98" s="263"/>
      <c r="CZ98" s="263"/>
      <c r="DA98" s="263"/>
      <c r="DB98" s="263"/>
      <c r="DC98" s="263"/>
      <c r="DD98" s="263"/>
      <c r="DE98" s="263"/>
      <c r="DF98" s="263"/>
      <c r="DG98" s="263"/>
      <c r="DH98" s="263"/>
      <c r="DI98" s="263"/>
      <c r="DJ98" s="263"/>
      <c r="DK98" s="263"/>
      <c r="DL98" s="263"/>
      <c r="DM98" s="263"/>
      <c r="DN98" s="263"/>
      <c r="DO98" s="263"/>
      <c r="DP98" s="263"/>
      <c r="DQ98" s="263"/>
      <c r="DR98" s="263"/>
      <c r="DS98" s="263"/>
      <c r="DT98" s="263"/>
      <c r="DU98" s="263"/>
      <c r="DV98" s="263"/>
      <c r="DW98" s="263"/>
      <c r="DX98" s="263"/>
      <c r="DY98" s="263"/>
      <c r="DZ98" s="263"/>
      <c r="EA98" s="263"/>
      <c r="EB98" s="263"/>
      <c r="EC98" s="263"/>
      <c r="ED98" s="263"/>
      <c r="EE98" s="263"/>
      <c r="EF98" s="263"/>
      <c r="EG98" s="263"/>
      <c r="EH98" s="263"/>
      <c r="EI98" s="263"/>
      <c r="EJ98" s="263"/>
      <c r="EK98" s="263"/>
      <c r="EL98" s="263"/>
      <c r="EM98" s="263"/>
      <c r="EN98" s="263"/>
      <c r="EO98" s="263"/>
      <c r="EP98" s="263"/>
      <c r="EQ98" s="263"/>
      <c r="ER98" s="263"/>
      <c r="ES98" s="263"/>
      <c r="ET98" s="263"/>
      <c r="EU98" s="263"/>
      <c r="EV98" s="263"/>
      <c r="EW98" s="263"/>
      <c r="EX98" s="263"/>
      <c r="EY98" s="263"/>
      <c r="EZ98" s="263"/>
      <c r="FA98" s="263"/>
      <c r="FB98" s="263"/>
      <c r="FC98" s="263"/>
      <c r="FD98" s="263"/>
      <c r="FE98" s="263"/>
      <c r="FF98" s="263"/>
      <c r="FG98" s="263"/>
      <c r="FH98" s="263"/>
      <c r="FI98" s="263"/>
      <c r="FJ98" s="263"/>
      <c r="FK98" s="263"/>
      <c r="FL98" s="263"/>
      <c r="FM98" s="263"/>
      <c r="FN98" s="263"/>
      <c r="FO98" s="263"/>
      <c r="FP98" s="263"/>
      <c r="FQ98" s="263"/>
      <c r="FR98" s="263"/>
      <c r="FS98" s="263"/>
      <c r="FT98" s="263"/>
      <c r="FU98" s="263"/>
      <c r="FV98" s="263"/>
      <c r="FW98" s="263"/>
      <c r="FX98" s="263"/>
      <c r="FY98" s="263"/>
      <c r="FZ98" s="263"/>
      <c r="GA98" s="263"/>
      <c r="GB98" s="263"/>
      <c r="GC98" s="263"/>
      <c r="GD98" s="263"/>
      <c r="GE98" s="263"/>
      <c r="GF98" s="263"/>
      <c r="GG98" s="263"/>
      <c r="GH98" s="263"/>
      <c r="GI98" s="263"/>
      <c r="GJ98" s="263"/>
      <c r="GK98" s="263"/>
      <c r="GL98" s="263"/>
      <c r="GM98" s="263"/>
      <c r="GN98" s="263"/>
      <c r="GO98" s="263"/>
      <c r="GP98" s="263"/>
      <c r="GQ98" s="263"/>
      <c r="GR98" s="263"/>
      <c r="GS98" s="263"/>
      <c r="GT98" s="263"/>
      <c r="GU98" s="263"/>
      <c r="GV98" s="263"/>
      <c r="GW98" s="263"/>
      <c r="GX98" s="263"/>
      <c r="GY98" s="263"/>
      <c r="GZ98" s="263"/>
      <c r="HA98" s="263"/>
      <c r="HB98" s="263"/>
      <c r="HC98" s="263"/>
      <c r="HD98" s="263"/>
      <c r="HE98" s="263"/>
      <c r="HF98" s="263"/>
      <c r="HG98" s="263"/>
      <c r="HH98" s="263"/>
      <c r="HI98" s="263"/>
      <c r="HJ98" s="263"/>
      <c r="HK98" s="263"/>
      <c r="HL98" s="263"/>
      <c r="HM98" s="263"/>
      <c r="HN98" s="263"/>
      <c r="HO98" s="263"/>
      <c r="HP98" s="263"/>
      <c r="HQ98" s="263"/>
      <c r="HR98" s="263"/>
      <c r="HS98" s="263"/>
      <c r="HT98" s="263"/>
      <c r="HU98" s="263"/>
      <c r="HV98" s="263"/>
      <c r="HW98" s="263"/>
      <c r="HX98" s="263"/>
      <c r="HY98" s="263"/>
      <c r="HZ98" s="263"/>
      <c r="IA98" s="263"/>
      <c r="IB98" s="263"/>
      <c r="IC98" s="263"/>
      <c r="ID98" s="263"/>
      <c r="IE98" s="263"/>
      <c r="IF98" s="263"/>
      <c r="IG98" s="263"/>
      <c r="IH98" s="263"/>
      <c r="II98" s="263"/>
      <c r="IJ98" s="263"/>
      <c r="IK98" s="263"/>
      <c r="IL98" s="263"/>
    </row>
    <row r="99" spans="1:246" s="39" customFormat="1" ht="15.75" customHeight="1">
      <c r="A99" s="634"/>
      <c r="B99" s="341" t="s">
        <v>1035</v>
      </c>
      <c r="C99" s="204" t="s">
        <v>1036</v>
      </c>
      <c r="D99" s="724"/>
      <c r="E99" s="735">
        <v>323</v>
      </c>
      <c r="F99" s="204"/>
      <c r="G99" s="405"/>
      <c r="H99" s="724"/>
      <c r="I99" s="342">
        <v>160234018</v>
      </c>
      <c r="J99" s="730"/>
      <c r="K99" s="636">
        <v>781124018</v>
      </c>
      <c r="L99" s="259">
        <f>I98-K99</f>
        <v>413207952</v>
      </c>
      <c r="M99" s="314">
        <f>L99/K99</f>
        <v>0.5289914821182723</v>
      </c>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3"/>
      <c r="BA99" s="263"/>
      <c r="BB99" s="263"/>
      <c r="BC99" s="263"/>
      <c r="BD99" s="263"/>
      <c r="BE99" s="263"/>
      <c r="BF99" s="263"/>
      <c r="BG99" s="263"/>
      <c r="BH99" s="263"/>
      <c r="BI99" s="263"/>
      <c r="BJ99" s="263"/>
      <c r="BK99" s="263"/>
      <c r="BL99" s="263"/>
      <c r="BM99" s="263"/>
      <c r="BN99" s="263"/>
      <c r="BO99" s="263"/>
      <c r="BP99" s="263"/>
      <c r="BQ99" s="263"/>
      <c r="BR99" s="263"/>
      <c r="BS99" s="263"/>
      <c r="BT99" s="263"/>
      <c r="BU99" s="263"/>
      <c r="BV99" s="263"/>
      <c r="BW99" s="263"/>
      <c r="BX99" s="263"/>
      <c r="BY99" s="263"/>
      <c r="BZ99" s="263"/>
      <c r="CA99" s="263"/>
      <c r="CB99" s="263"/>
      <c r="CC99" s="263"/>
      <c r="CD99" s="263"/>
      <c r="CE99" s="263"/>
      <c r="CF99" s="263"/>
      <c r="CG99" s="263"/>
      <c r="CH99" s="263"/>
      <c r="CI99" s="263"/>
      <c r="CJ99" s="263"/>
      <c r="CK99" s="263"/>
      <c r="CL99" s="263"/>
      <c r="CM99" s="263"/>
      <c r="CN99" s="263"/>
      <c r="CO99" s="263"/>
      <c r="CP99" s="263"/>
      <c r="CQ99" s="263"/>
      <c r="CR99" s="263"/>
      <c r="CS99" s="263"/>
      <c r="CT99" s="263"/>
      <c r="CU99" s="263"/>
      <c r="CV99" s="263"/>
      <c r="CW99" s="263"/>
      <c r="CX99" s="263"/>
      <c r="CY99" s="263"/>
      <c r="CZ99" s="263"/>
      <c r="DA99" s="263"/>
      <c r="DB99" s="263"/>
      <c r="DC99" s="263"/>
      <c r="DD99" s="263"/>
      <c r="DE99" s="263"/>
      <c r="DF99" s="263"/>
      <c r="DG99" s="263"/>
      <c r="DH99" s="263"/>
      <c r="DI99" s="263"/>
      <c r="DJ99" s="263"/>
      <c r="DK99" s="263"/>
      <c r="DL99" s="263"/>
      <c r="DM99" s="263"/>
      <c r="DN99" s="263"/>
      <c r="DO99" s="263"/>
      <c r="DP99" s="263"/>
      <c r="DQ99" s="263"/>
      <c r="DR99" s="263"/>
      <c r="DS99" s="263"/>
      <c r="DT99" s="263"/>
      <c r="DU99" s="263"/>
      <c r="DV99" s="263"/>
      <c r="DW99" s="263"/>
      <c r="DX99" s="263"/>
      <c r="DY99" s="263"/>
      <c r="DZ99" s="263"/>
      <c r="EA99" s="263"/>
      <c r="EB99" s="263"/>
      <c r="EC99" s="263"/>
      <c r="ED99" s="263"/>
      <c r="EE99" s="263"/>
      <c r="EF99" s="263"/>
      <c r="EG99" s="263"/>
      <c r="EH99" s="263"/>
      <c r="EI99" s="263"/>
      <c r="EJ99" s="263"/>
      <c r="EK99" s="263"/>
      <c r="EL99" s="263"/>
      <c r="EM99" s="263"/>
      <c r="EN99" s="263"/>
      <c r="EO99" s="263"/>
      <c r="EP99" s="263"/>
      <c r="EQ99" s="263"/>
      <c r="ER99" s="263"/>
      <c r="ES99" s="263"/>
      <c r="ET99" s="263"/>
      <c r="EU99" s="263"/>
      <c r="EV99" s="263"/>
      <c r="EW99" s="263"/>
      <c r="EX99" s="263"/>
      <c r="EY99" s="263"/>
      <c r="EZ99" s="263"/>
      <c r="FA99" s="263"/>
      <c r="FB99" s="263"/>
      <c r="FC99" s="263"/>
      <c r="FD99" s="263"/>
      <c r="FE99" s="263"/>
      <c r="FF99" s="263"/>
      <c r="FG99" s="263"/>
      <c r="FH99" s="263"/>
      <c r="FI99" s="263"/>
      <c r="FJ99" s="263"/>
      <c r="FK99" s="263"/>
      <c r="FL99" s="263"/>
      <c r="FM99" s="263"/>
      <c r="FN99" s="263"/>
      <c r="FO99" s="263"/>
      <c r="FP99" s="263"/>
      <c r="FQ99" s="263"/>
      <c r="FR99" s="263"/>
      <c r="FS99" s="263"/>
      <c r="FT99" s="263"/>
      <c r="FU99" s="263"/>
      <c r="FV99" s="263"/>
      <c r="FW99" s="263"/>
      <c r="FX99" s="263"/>
      <c r="FY99" s="263"/>
      <c r="FZ99" s="263"/>
      <c r="GA99" s="263"/>
      <c r="GB99" s="263"/>
      <c r="GC99" s="263"/>
      <c r="GD99" s="263"/>
      <c r="GE99" s="263"/>
      <c r="GF99" s="263"/>
      <c r="GG99" s="263"/>
      <c r="GH99" s="263"/>
      <c r="GI99" s="263"/>
      <c r="GJ99" s="263"/>
      <c r="GK99" s="263"/>
      <c r="GL99" s="263"/>
      <c r="GM99" s="263"/>
      <c r="GN99" s="263"/>
      <c r="GO99" s="263"/>
      <c r="GP99" s="263"/>
      <c r="GQ99" s="263"/>
      <c r="GR99" s="263"/>
      <c r="GS99" s="263"/>
      <c r="GT99" s="263"/>
      <c r="GU99" s="263"/>
      <c r="GV99" s="263"/>
      <c r="GW99" s="263"/>
      <c r="GX99" s="263"/>
      <c r="GY99" s="263"/>
      <c r="GZ99" s="263"/>
      <c r="HA99" s="263"/>
      <c r="HB99" s="263"/>
      <c r="HC99" s="263"/>
      <c r="HD99" s="263"/>
      <c r="HE99" s="263"/>
      <c r="HF99" s="263"/>
      <c r="HG99" s="263"/>
      <c r="HH99" s="263"/>
      <c r="HI99" s="263"/>
      <c r="HJ99" s="263"/>
      <c r="HK99" s="263"/>
      <c r="HL99" s="263"/>
      <c r="HM99" s="263"/>
      <c r="HN99" s="263"/>
      <c r="HO99" s="263"/>
      <c r="HP99" s="263"/>
      <c r="HQ99" s="263"/>
      <c r="HR99" s="263"/>
      <c r="HS99" s="263"/>
      <c r="HT99" s="263"/>
      <c r="HU99" s="263"/>
      <c r="HV99" s="263"/>
      <c r="HW99" s="263"/>
      <c r="HX99" s="263"/>
      <c r="HY99" s="263"/>
      <c r="HZ99" s="263"/>
      <c r="IA99" s="263"/>
      <c r="IB99" s="263"/>
      <c r="IC99" s="263"/>
      <c r="ID99" s="263"/>
      <c r="IE99" s="263"/>
      <c r="IF99" s="263"/>
      <c r="IG99" s="263"/>
      <c r="IH99" s="263"/>
      <c r="II99" s="263"/>
      <c r="IJ99" s="263"/>
      <c r="IK99" s="263"/>
      <c r="IL99" s="263"/>
    </row>
    <row r="100" spans="1:246" s="39" customFormat="1" ht="15.75" customHeight="1" hidden="1">
      <c r="A100" s="634"/>
      <c r="B100" s="341" t="s">
        <v>1037</v>
      </c>
      <c r="C100" s="204" t="s">
        <v>987</v>
      </c>
      <c r="D100" s="724"/>
      <c r="E100" s="735">
        <v>327</v>
      </c>
      <c r="F100" s="204"/>
      <c r="G100" s="405"/>
      <c r="H100" s="724"/>
      <c r="I100" s="20">
        <v>0</v>
      </c>
      <c r="J100" s="730"/>
      <c r="K100" s="636">
        <v>0</v>
      </c>
      <c r="L100" s="259"/>
      <c r="M100" s="314"/>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263"/>
      <c r="BX100" s="263"/>
      <c r="BY100" s="263"/>
      <c r="BZ100" s="263"/>
      <c r="CA100" s="263"/>
      <c r="CB100" s="263"/>
      <c r="CC100" s="263"/>
      <c r="CD100" s="263"/>
      <c r="CE100" s="263"/>
      <c r="CF100" s="263"/>
      <c r="CG100" s="263"/>
      <c r="CH100" s="263"/>
      <c r="CI100" s="263"/>
      <c r="CJ100" s="263"/>
      <c r="CK100" s="263"/>
      <c r="CL100" s="263"/>
      <c r="CM100" s="263"/>
      <c r="CN100" s="263"/>
      <c r="CO100" s="263"/>
      <c r="CP100" s="263"/>
      <c r="CQ100" s="263"/>
      <c r="CR100" s="263"/>
      <c r="CS100" s="263"/>
      <c r="CT100" s="263"/>
      <c r="CU100" s="263"/>
      <c r="CV100" s="263"/>
      <c r="CW100" s="263"/>
      <c r="CX100" s="263"/>
      <c r="CY100" s="263"/>
      <c r="CZ100" s="263"/>
      <c r="DA100" s="263"/>
      <c r="DB100" s="263"/>
      <c r="DC100" s="263"/>
      <c r="DD100" s="263"/>
      <c r="DE100" s="263"/>
      <c r="DF100" s="263"/>
      <c r="DG100" s="263"/>
      <c r="DH100" s="263"/>
      <c r="DI100" s="263"/>
      <c r="DJ100" s="263"/>
      <c r="DK100" s="263"/>
      <c r="DL100" s="263"/>
      <c r="DM100" s="263"/>
      <c r="DN100" s="263"/>
      <c r="DO100" s="263"/>
      <c r="DP100" s="263"/>
      <c r="DQ100" s="263"/>
      <c r="DR100" s="263"/>
      <c r="DS100" s="263"/>
      <c r="DT100" s="263"/>
      <c r="DU100" s="263"/>
      <c r="DV100" s="263"/>
      <c r="DW100" s="263"/>
      <c r="DX100" s="263"/>
      <c r="DY100" s="263"/>
      <c r="DZ100" s="263"/>
      <c r="EA100" s="263"/>
      <c r="EB100" s="263"/>
      <c r="EC100" s="263"/>
      <c r="ED100" s="263"/>
      <c r="EE100" s="263"/>
      <c r="EF100" s="263"/>
      <c r="EG100" s="263"/>
      <c r="EH100" s="263"/>
      <c r="EI100" s="263"/>
      <c r="EJ100" s="263"/>
      <c r="EK100" s="263"/>
      <c r="EL100" s="263"/>
      <c r="EM100" s="263"/>
      <c r="EN100" s="263"/>
      <c r="EO100" s="263"/>
      <c r="EP100" s="263"/>
      <c r="EQ100" s="263"/>
      <c r="ER100" s="263"/>
      <c r="ES100" s="263"/>
      <c r="ET100" s="263"/>
      <c r="EU100" s="263"/>
      <c r="EV100" s="263"/>
      <c r="EW100" s="263"/>
      <c r="EX100" s="263"/>
      <c r="EY100" s="263"/>
      <c r="EZ100" s="263"/>
      <c r="FA100" s="263"/>
      <c r="FB100" s="263"/>
      <c r="FC100" s="263"/>
      <c r="FD100" s="263"/>
      <c r="FE100" s="263"/>
      <c r="FF100" s="263"/>
      <c r="FG100" s="263"/>
      <c r="FH100" s="263"/>
      <c r="FI100" s="263"/>
      <c r="FJ100" s="263"/>
      <c r="FK100" s="263"/>
      <c r="FL100" s="263"/>
      <c r="FM100" s="263"/>
      <c r="FN100" s="263"/>
      <c r="FO100" s="263"/>
      <c r="FP100" s="263"/>
      <c r="FQ100" s="263"/>
      <c r="FR100" s="263"/>
      <c r="FS100" s="263"/>
      <c r="FT100" s="263"/>
      <c r="FU100" s="263"/>
      <c r="FV100" s="263"/>
      <c r="FW100" s="263"/>
      <c r="FX100" s="263"/>
      <c r="FY100" s="263"/>
      <c r="FZ100" s="263"/>
      <c r="GA100" s="263"/>
      <c r="GB100" s="263"/>
      <c r="GC100" s="263"/>
      <c r="GD100" s="263"/>
      <c r="GE100" s="263"/>
      <c r="GF100" s="263"/>
      <c r="GG100" s="263"/>
      <c r="GH100" s="263"/>
      <c r="GI100" s="263"/>
      <c r="GJ100" s="263"/>
      <c r="GK100" s="263"/>
      <c r="GL100" s="263"/>
      <c r="GM100" s="263"/>
      <c r="GN100" s="263"/>
      <c r="GO100" s="263"/>
      <c r="GP100" s="263"/>
      <c r="GQ100" s="263"/>
      <c r="GR100" s="263"/>
      <c r="GS100" s="263"/>
      <c r="GT100" s="263"/>
      <c r="GU100" s="263"/>
      <c r="GV100" s="263"/>
      <c r="GW100" s="263"/>
      <c r="GX100" s="263"/>
      <c r="GY100" s="263"/>
      <c r="GZ100" s="263"/>
      <c r="HA100" s="263"/>
      <c r="HB100" s="263"/>
      <c r="HC100" s="263"/>
      <c r="HD100" s="263"/>
      <c r="HE100" s="263"/>
      <c r="HF100" s="263"/>
      <c r="HG100" s="263"/>
      <c r="HH100" s="263"/>
      <c r="HI100" s="263"/>
      <c r="HJ100" s="263"/>
      <c r="HK100" s="263"/>
      <c r="HL100" s="263"/>
      <c r="HM100" s="263"/>
      <c r="HN100" s="263"/>
      <c r="HO100" s="263"/>
      <c r="HP100" s="263"/>
      <c r="HQ100" s="263"/>
      <c r="HR100" s="263"/>
      <c r="HS100" s="263"/>
      <c r="HT100" s="263"/>
      <c r="HU100" s="263"/>
      <c r="HV100" s="263"/>
      <c r="HW100" s="263"/>
      <c r="HX100" s="263"/>
      <c r="HY100" s="263"/>
      <c r="HZ100" s="263"/>
      <c r="IA100" s="263"/>
      <c r="IB100" s="263"/>
      <c r="IC100" s="263"/>
      <c r="ID100" s="263"/>
      <c r="IE100" s="263"/>
      <c r="IF100" s="263"/>
      <c r="IG100" s="263"/>
      <c r="IH100" s="263"/>
      <c r="II100" s="263"/>
      <c r="IJ100" s="263"/>
      <c r="IK100" s="263"/>
      <c r="IL100" s="263"/>
    </row>
    <row r="101" spans="1:246" s="39" customFormat="1" ht="15.75" customHeight="1">
      <c r="A101" s="634"/>
      <c r="B101" s="341"/>
      <c r="C101" s="204"/>
      <c r="D101" s="724"/>
      <c r="E101" s="735"/>
      <c r="F101" s="204"/>
      <c r="G101" s="405"/>
      <c r="H101" s="724"/>
      <c r="I101" s="20"/>
      <c r="J101" s="730"/>
      <c r="K101" s="636"/>
      <c r="L101" s="259"/>
      <c r="M101" s="314"/>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263"/>
      <c r="BX101" s="263"/>
      <c r="BY101" s="263"/>
      <c r="BZ101" s="263"/>
      <c r="CA101" s="263"/>
      <c r="CB101" s="263"/>
      <c r="CC101" s="263"/>
      <c r="CD101" s="263"/>
      <c r="CE101" s="263"/>
      <c r="CF101" s="263"/>
      <c r="CG101" s="263"/>
      <c r="CH101" s="263"/>
      <c r="CI101" s="263"/>
      <c r="CJ101" s="263"/>
      <c r="CK101" s="263"/>
      <c r="CL101" s="263"/>
      <c r="CM101" s="263"/>
      <c r="CN101" s="263"/>
      <c r="CO101" s="263"/>
      <c r="CP101" s="263"/>
      <c r="CQ101" s="263"/>
      <c r="CR101" s="263"/>
      <c r="CS101" s="263"/>
      <c r="CT101" s="263"/>
      <c r="CU101" s="263"/>
      <c r="CV101" s="263"/>
      <c r="CW101" s="263"/>
      <c r="CX101" s="263"/>
      <c r="CY101" s="263"/>
      <c r="CZ101" s="263"/>
      <c r="DA101" s="263"/>
      <c r="DB101" s="263"/>
      <c r="DC101" s="263"/>
      <c r="DD101" s="263"/>
      <c r="DE101" s="263"/>
      <c r="DF101" s="263"/>
      <c r="DG101" s="263"/>
      <c r="DH101" s="263"/>
      <c r="DI101" s="263"/>
      <c r="DJ101" s="263"/>
      <c r="DK101" s="263"/>
      <c r="DL101" s="263"/>
      <c r="DM101" s="263"/>
      <c r="DN101" s="263"/>
      <c r="DO101" s="263"/>
      <c r="DP101" s="263"/>
      <c r="DQ101" s="263"/>
      <c r="DR101" s="263"/>
      <c r="DS101" s="263"/>
      <c r="DT101" s="263"/>
      <c r="DU101" s="263"/>
      <c r="DV101" s="263"/>
      <c r="DW101" s="263"/>
      <c r="DX101" s="263"/>
      <c r="DY101" s="263"/>
      <c r="DZ101" s="263"/>
      <c r="EA101" s="263"/>
      <c r="EB101" s="263"/>
      <c r="EC101" s="263"/>
      <c r="ED101" s="263"/>
      <c r="EE101" s="263"/>
      <c r="EF101" s="263"/>
      <c r="EG101" s="263"/>
      <c r="EH101" s="263"/>
      <c r="EI101" s="263"/>
      <c r="EJ101" s="263"/>
      <c r="EK101" s="263"/>
      <c r="EL101" s="263"/>
      <c r="EM101" s="263"/>
      <c r="EN101" s="263"/>
      <c r="EO101" s="263"/>
      <c r="EP101" s="263"/>
      <c r="EQ101" s="263"/>
      <c r="ER101" s="263"/>
      <c r="ES101" s="263"/>
      <c r="ET101" s="263"/>
      <c r="EU101" s="263"/>
      <c r="EV101" s="263"/>
      <c r="EW101" s="263"/>
      <c r="EX101" s="263"/>
      <c r="EY101" s="263"/>
      <c r="EZ101" s="263"/>
      <c r="FA101" s="263"/>
      <c r="FB101" s="263"/>
      <c r="FC101" s="263"/>
      <c r="FD101" s="263"/>
      <c r="FE101" s="263"/>
      <c r="FF101" s="263"/>
      <c r="FG101" s="263"/>
      <c r="FH101" s="263"/>
      <c r="FI101" s="263"/>
      <c r="FJ101" s="263"/>
      <c r="FK101" s="263"/>
      <c r="FL101" s="263"/>
      <c r="FM101" s="263"/>
      <c r="FN101" s="263"/>
      <c r="FO101" s="263"/>
      <c r="FP101" s="263"/>
      <c r="FQ101" s="263"/>
      <c r="FR101" s="263"/>
      <c r="FS101" s="263"/>
      <c r="FT101" s="263"/>
      <c r="FU101" s="263"/>
      <c r="FV101" s="263"/>
      <c r="FW101" s="263"/>
      <c r="FX101" s="263"/>
      <c r="FY101" s="263"/>
      <c r="FZ101" s="263"/>
      <c r="GA101" s="263"/>
      <c r="GB101" s="263"/>
      <c r="GC101" s="263"/>
      <c r="GD101" s="263"/>
      <c r="GE101" s="263"/>
      <c r="GF101" s="263"/>
      <c r="GG101" s="263"/>
      <c r="GH101" s="263"/>
      <c r="GI101" s="263"/>
      <c r="GJ101" s="263"/>
      <c r="GK101" s="263"/>
      <c r="GL101" s="263"/>
      <c r="GM101" s="263"/>
      <c r="GN101" s="263"/>
      <c r="GO101" s="263"/>
      <c r="GP101" s="263"/>
      <c r="GQ101" s="263"/>
      <c r="GR101" s="263"/>
      <c r="GS101" s="263"/>
      <c r="GT101" s="263"/>
      <c r="GU101" s="263"/>
      <c r="GV101" s="263"/>
      <c r="GW101" s="263"/>
      <c r="GX101" s="263"/>
      <c r="GY101" s="263"/>
      <c r="GZ101" s="263"/>
      <c r="HA101" s="263"/>
      <c r="HB101" s="263"/>
      <c r="HC101" s="263"/>
      <c r="HD101" s="263"/>
      <c r="HE101" s="263"/>
      <c r="HF101" s="263"/>
      <c r="HG101" s="263"/>
      <c r="HH101" s="263"/>
      <c r="HI101" s="263"/>
      <c r="HJ101" s="263"/>
      <c r="HK101" s="263"/>
      <c r="HL101" s="263"/>
      <c r="HM101" s="263"/>
      <c r="HN101" s="263"/>
      <c r="HO101" s="263"/>
      <c r="HP101" s="263"/>
      <c r="HQ101" s="263"/>
      <c r="HR101" s="263"/>
      <c r="HS101" s="263"/>
      <c r="HT101" s="263"/>
      <c r="HU101" s="263"/>
      <c r="HV101" s="263"/>
      <c r="HW101" s="263"/>
      <c r="HX101" s="263"/>
      <c r="HY101" s="263"/>
      <c r="HZ101" s="263"/>
      <c r="IA101" s="263"/>
      <c r="IB101" s="263"/>
      <c r="IC101" s="263"/>
      <c r="ID101" s="263"/>
      <c r="IE101" s="263"/>
      <c r="IF101" s="263"/>
      <c r="IG101" s="263"/>
      <c r="IH101" s="263"/>
      <c r="II101" s="263"/>
      <c r="IJ101" s="263"/>
      <c r="IK101" s="263"/>
      <c r="IL101" s="263"/>
    </row>
    <row r="102" spans="1:246" s="40" customFormat="1" ht="30" customHeight="1">
      <c r="A102" s="632" t="s">
        <v>999</v>
      </c>
      <c r="B102" s="192" t="s">
        <v>1038</v>
      </c>
      <c r="C102" s="192"/>
      <c r="D102" s="723"/>
      <c r="E102" s="734">
        <v>330</v>
      </c>
      <c r="F102" s="192"/>
      <c r="G102" s="402"/>
      <c r="H102" s="723"/>
      <c r="I102" s="165">
        <f>SUM(I103:I111)</f>
        <v>5673787445</v>
      </c>
      <c r="J102" s="728"/>
      <c r="K102" s="633">
        <f>SUM(K103:K111)</f>
        <v>11768351974</v>
      </c>
      <c r="L102" s="259">
        <f>I102-K102</f>
        <v>-6094564529</v>
      </c>
      <c r="M102" s="314">
        <f>L102/K102</f>
        <v>-0.5178774855191971</v>
      </c>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263"/>
      <c r="BX102" s="263"/>
      <c r="BY102" s="263"/>
      <c r="BZ102" s="263"/>
      <c r="CA102" s="263"/>
      <c r="CB102" s="263"/>
      <c r="CC102" s="263"/>
      <c r="CD102" s="263"/>
      <c r="CE102" s="263"/>
      <c r="CF102" s="263"/>
      <c r="CG102" s="263"/>
      <c r="CH102" s="263"/>
      <c r="CI102" s="263"/>
      <c r="CJ102" s="263"/>
      <c r="CK102" s="263"/>
      <c r="CL102" s="263"/>
      <c r="CM102" s="263"/>
      <c r="CN102" s="263"/>
      <c r="CO102" s="263"/>
      <c r="CP102" s="263"/>
      <c r="CQ102" s="263"/>
      <c r="CR102" s="263"/>
      <c r="CS102" s="263"/>
      <c r="CT102" s="263"/>
      <c r="CU102" s="263"/>
      <c r="CV102" s="263"/>
      <c r="CW102" s="263"/>
      <c r="CX102" s="263"/>
      <c r="CY102" s="263"/>
      <c r="CZ102" s="263"/>
      <c r="DA102" s="263"/>
      <c r="DB102" s="263"/>
      <c r="DC102" s="263"/>
      <c r="DD102" s="263"/>
      <c r="DE102" s="263"/>
      <c r="DF102" s="263"/>
      <c r="DG102" s="263"/>
      <c r="DH102" s="263"/>
      <c r="DI102" s="263"/>
      <c r="DJ102" s="263"/>
      <c r="DK102" s="263"/>
      <c r="DL102" s="263"/>
      <c r="DM102" s="263"/>
      <c r="DN102" s="263"/>
      <c r="DO102" s="263"/>
      <c r="DP102" s="263"/>
      <c r="DQ102" s="263"/>
      <c r="DR102" s="263"/>
      <c r="DS102" s="263"/>
      <c r="DT102" s="263"/>
      <c r="DU102" s="263"/>
      <c r="DV102" s="263"/>
      <c r="DW102" s="263"/>
      <c r="DX102" s="263"/>
      <c r="DY102" s="263"/>
      <c r="DZ102" s="263"/>
      <c r="EA102" s="263"/>
      <c r="EB102" s="263"/>
      <c r="EC102" s="263"/>
      <c r="ED102" s="263"/>
      <c r="EE102" s="263"/>
      <c r="EF102" s="263"/>
      <c r="EG102" s="263"/>
      <c r="EH102" s="263"/>
      <c r="EI102" s="263"/>
      <c r="EJ102" s="263"/>
      <c r="EK102" s="263"/>
      <c r="EL102" s="263"/>
      <c r="EM102" s="263"/>
      <c r="EN102" s="263"/>
      <c r="EO102" s="263"/>
      <c r="EP102" s="263"/>
      <c r="EQ102" s="263"/>
      <c r="ER102" s="263"/>
      <c r="ES102" s="263"/>
      <c r="ET102" s="263"/>
      <c r="EU102" s="263"/>
      <c r="EV102" s="263"/>
      <c r="EW102" s="263"/>
      <c r="EX102" s="263"/>
      <c r="EY102" s="263"/>
      <c r="EZ102" s="263"/>
      <c r="FA102" s="263"/>
      <c r="FB102" s="263"/>
      <c r="FC102" s="263"/>
      <c r="FD102" s="263"/>
      <c r="FE102" s="263"/>
      <c r="FF102" s="263"/>
      <c r="FG102" s="263"/>
      <c r="FH102" s="263"/>
      <c r="FI102" s="263"/>
      <c r="FJ102" s="263"/>
      <c r="FK102" s="263"/>
      <c r="FL102" s="263"/>
      <c r="FM102" s="263"/>
      <c r="FN102" s="263"/>
      <c r="FO102" s="263"/>
      <c r="FP102" s="263"/>
      <c r="FQ102" s="263"/>
      <c r="FR102" s="263"/>
      <c r="FS102" s="263"/>
      <c r="FT102" s="263"/>
      <c r="FU102" s="263"/>
      <c r="FV102" s="263"/>
      <c r="FW102" s="263"/>
      <c r="FX102" s="263"/>
      <c r="FY102" s="263"/>
      <c r="FZ102" s="263"/>
      <c r="GA102" s="263"/>
      <c r="GB102" s="263"/>
      <c r="GC102" s="263"/>
      <c r="GD102" s="263"/>
      <c r="GE102" s="263"/>
      <c r="GF102" s="263"/>
      <c r="GG102" s="263"/>
      <c r="GH102" s="263"/>
      <c r="GI102" s="263"/>
      <c r="GJ102" s="263"/>
      <c r="GK102" s="263"/>
      <c r="GL102" s="263"/>
      <c r="GM102" s="263"/>
      <c r="GN102" s="263"/>
      <c r="GO102" s="263"/>
      <c r="GP102" s="263"/>
      <c r="GQ102" s="263"/>
      <c r="GR102" s="263"/>
      <c r="GS102" s="263"/>
      <c r="GT102" s="263"/>
      <c r="GU102" s="263"/>
      <c r="GV102" s="263"/>
      <c r="GW102" s="263"/>
      <c r="GX102" s="263"/>
      <c r="GY102" s="263"/>
      <c r="GZ102" s="263"/>
      <c r="HA102" s="263"/>
      <c r="HB102" s="263"/>
      <c r="HC102" s="263"/>
      <c r="HD102" s="263"/>
      <c r="HE102" s="263"/>
      <c r="HF102" s="263"/>
      <c r="HG102" s="263"/>
      <c r="HH102" s="263"/>
      <c r="HI102" s="263"/>
      <c r="HJ102" s="263"/>
      <c r="HK102" s="263"/>
      <c r="HL102" s="263"/>
      <c r="HM102" s="263"/>
      <c r="HN102" s="263"/>
      <c r="HO102" s="263"/>
      <c r="HP102" s="263"/>
      <c r="HQ102" s="263"/>
      <c r="HR102" s="263"/>
      <c r="HS102" s="263"/>
      <c r="HT102" s="263"/>
      <c r="HU102" s="263"/>
      <c r="HV102" s="263"/>
      <c r="HW102" s="263"/>
      <c r="HX102" s="263"/>
      <c r="HY102" s="263"/>
      <c r="HZ102" s="263"/>
      <c r="IA102" s="263"/>
      <c r="IB102" s="263"/>
      <c r="IC102" s="263"/>
      <c r="ID102" s="263"/>
      <c r="IE102" s="263"/>
      <c r="IF102" s="263"/>
      <c r="IG102" s="263"/>
      <c r="IH102" s="263"/>
      <c r="II102" s="263"/>
      <c r="IJ102" s="263"/>
      <c r="IK102" s="263"/>
      <c r="IL102" s="263"/>
    </row>
    <row r="103" spans="1:246" s="39" customFormat="1" ht="15.75" customHeight="1" hidden="1">
      <c r="A103" s="634"/>
      <c r="B103" s="341" t="s">
        <v>925</v>
      </c>
      <c r="C103" s="204" t="s">
        <v>1039</v>
      </c>
      <c r="D103" s="724"/>
      <c r="E103" s="735">
        <v>331</v>
      </c>
      <c r="F103" s="204"/>
      <c r="G103" s="405"/>
      <c r="H103" s="724"/>
      <c r="I103" s="20">
        <v>0</v>
      </c>
      <c r="J103" s="730"/>
      <c r="K103" s="636">
        <v>0</v>
      </c>
      <c r="L103" s="259"/>
      <c r="M103" s="314"/>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3"/>
      <c r="BA103" s="263"/>
      <c r="BB103" s="263"/>
      <c r="BC103" s="263"/>
      <c r="BD103" s="263"/>
      <c r="BE103" s="263"/>
      <c r="BF103" s="263"/>
      <c r="BG103" s="263"/>
      <c r="BH103" s="263"/>
      <c r="BI103" s="263"/>
      <c r="BJ103" s="263"/>
      <c r="BK103" s="263"/>
      <c r="BL103" s="263"/>
      <c r="BM103" s="263"/>
      <c r="BN103" s="263"/>
      <c r="BO103" s="263"/>
      <c r="BP103" s="263"/>
      <c r="BQ103" s="263"/>
      <c r="BR103" s="263"/>
      <c r="BS103" s="263"/>
      <c r="BT103" s="263"/>
      <c r="BU103" s="263"/>
      <c r="BV103" s="263"/>
      <c r="BW103" s="263"/>
      <c r="BX103" s="263"/>
      <c r="BY103" s="263"/>
      <c r="BZ103" s="263"/>
      <c r="CA103" s="263"/>
      <c r="CB103" s="263"/>
      <c r="CC103" s="263"/>
      <c r="CD103" s="263"/>
      <c r="CE103" s="263"/>
      <c r="CF103" s="263"/>
      <c r="CG103" s="263"/>
      <c r="CH103" s="263"/>
      <c r="CI103" s="263"/>
      <c r="CJ103" s="263"/>
      <c r="CK103" s="263"/>
      <c r="CL103" s="263"/>
      <c r="CM103" s="263"/>
      <c r="CN103" s="263"/>
      <c r="CO103" s="263"/>
      <c r="CP103" s="263"/>
      <c r="CQ103" s="263"/>
      <c r="CR103" s="263"/>
      <c r="CS103" s="263"/>
      <c r="CT103" s="263"/>
      <c r="CU103" s="263"/>
      <c r="CV103" s="263"/>
      <c r="CW103" s="263"/>
      <c r="CX103" s="263"/>
      <c r="CY103" s="263"/>
      <c r="CZ103" s="263"/>
      <c r="DA103" s="263"/>
      <c r="DB103" s="263"/>
      <c r="DC103" s="263"/>
      <c r="DD103" s="263"/>
      <c r="DE103" s="263"/>
      <c r="DF103" s="263"/>
      <c r="DG103" s="263"/>
      <c r="DH103" s="263"/>
      <c r="DI103" s="263"/>
      <c r="DJ103" s="263"/>
      <c r="DK103" s="263"/>
      <c r="DL103" s="263"/>
      <c r="DM103" s="263"/>
      <c r="DN103" s="263"/>
      <c r="DO103" s="263"/>
      <c r="DP103" s="263"/>
      <c r="DQ103" s="263"/>
      <c r="DR103" s="263"/>
      <c r="DS103" s="263"/>
      <c r="DT103" s="263"/>
      <c r="DU103" s="263"/>
      <c r="DV103" s="263"/>
      <c r="DW103" s="263"/>
      <c r="DX103" s="263"/>
      <c r="DY103" s="263"/>
      <c r="DZ103" s="263"/>
      <c r="EA103" s="263"/>
      <c r="EB103" s="263"/>
      <c r="EC103" s="263"/>
      <c r="ED103" s="263"/>
      <c r="EE103" s="263"/>
      <c r="EF103" s="263"/>
      <c r="EG103" s="263"/>
      <c r="EH103" s="263"/>
      <c r="EI103" s="263"/>
      <c r="EJ103" s="263"/>
      <c r="EK103" s="263"/>
      <c r="EL103" s="263"/>
      <c r="EM103" s="263"/>
      <c r="EN103" s="263"/>
      <c r="EO103" s="263"/>
      <c r="EP103" s="263"/>
      <c r="EQ103" s="263"/>
      <c r="ER103" s="263"/>
      <c r="ES103" s="263"/>
      <c r="ET103" s="263"/>
      <c r="EU103" s="263"/>
      <c r="EV103" s="263"/>
      <c r="EW103" s="263"/>
      <c r="EX103" s="263"/>
      <c r="EY103" s="263"/>
      <c r="EZ103" s="263"/>
      <c r="FA103" s="263"/>
      <c r="FB103" s="263"/>
      <c r="FC103" s="263"/>
      <c r="FD103" s="263"/>
      <c r="FE103" s="263"/>
      <c r="FF103" s="263"/>
      <c r="FG103" s="263"/>
      <c r="FH103" s="263"/>
      <c r="FI103" s="263"/>
      <c r="FJ103" s="263"/>
      <c r="FK103" s="263"/>
      <c r="FL103" s="263"/>
      <c r="FM103" s="263"/>
      <c r="FN103" s="263"/>
      <c r="FO103" s="263"/>
      <c r="FP103" s="263"/>
      <c r="FQ103" s="263"/>
      <c r="FR103" s="263"/>
      <c r="FS103" s="263"/>
      <c r="FT103" s="263"/>
      <c r="FU103" s="263"/>
      <c r="FV103" s="263"/>
      <c r="FW103" s="263"/>
      <c r="FX103" s="263"/>
      <c r="FY103" s="263"/>
      <c r="FZ103" s="263"/>
      <c r="GA103" s="263"/>
      <c r="GB103" s="263"/>
      <c r="GC103" s="263"/>
      <c r="GD103" s="263"/>
      <c r="GE103" s="263"/>
      <c r="GF103" s="263"/>
      <c r="GG103" s="263"/>
      <c r="GH103" s="263"/>
      <c r="GI103" s="263"/>
      <c r="GJ103" s="263"/>
      <c r="GK103" s="263"/>
      <c r="GL103" s="263"/>
      <c r="GM103" s="263"/>
      <c r="GN103" s="263"/>
      <c r="GO103" s="263"/>
      <c r="GP103" s="263"/>
      <c r="GQ103" s="263"/>
      <c r="GR103" s="263"/>
      <c r="GS103" s="263"/>
      <c r="GT103" s="263"/>
      <c r="GU103" s="263"/>
      <c r="GV103" s="263"/>
      <c r="GW103" s="263"/>
      <c r="GX103" s="263"/>
      <c r="GY103" s="263"/>
      <c r="GZ103" s="263"/>
      <c r="HA103" s="263"/>
      <c r="HB103" s="263"/>
      <c r="HC103" s="263"/>
      <c r="HD103" s="263"/>
      <c r="HE103" s="263"/>
      <c r="HF103" s="263"/>
      <c r="HG103" s="263"/>
      <c r="HH103" s="263"/>
      <c r="HI103" s="263"/>
      <c r="HJ103" s="263"/>
      <c r="HK103" s="263"/>
      <c r="HL103" s="263"/>
      <c r="HM103" s="263"/>
      <c r="HN103" s="263"/>
      <c r="HO103" s="263"/>
      <c r="HP103" s="263"/>
      <c r="HQ103" s="263"/>
      <c r="HR103" s="263"/>
      <c r="HS103" s="263"/>
      <c r="HT103" s="263"/>
      <c r="HU103" s="263"/>
      <c r="HV103" s="263"/>
      <c r="HW103" s="263"/>
      <c r="HX103" s="263"/>
      <c r="HY103" s="263"/>
      <c r="HZ103" s="263"/>
      <c r="IA103" s="263"/>
      <c r="IB103" s="263"/>
      <c r="IC103" s="263"/>
      <c r="ID103" s="263"/>
      <c r="IE103" s="263"/>
      <c r="IF103" s="263"/>
      <c r="IG103" s="263"/>
      <c r="IH103" s="263"/>
      <c r="II103" s="263"/>
      <c r="IJ103" s="263"/>
      <c r="IK103" s="263"/>
      <c r="IL103" s="263"/>
    </row>
    <row r="104" spans="1:246" s="39" customFormat="1" ht="15.75" customHeight="1" hidden="1">
      <c r="A104" s="634"/>
      <c r="B104" s="341" t="s">
        <v>928</v>
      </c>
      <c r="C104" s="204" t="s">
        <v>1040</v>
      </c>
      <c r="D104" s="724"/>
      <c r="E104" s="735">
        <v>332</v>
      </c>
      <c r="F104" s="204"/>
      <c r="G104" s="405"/>
      <c r="H104" s="724"/>
      <c r="I104" s="20">
        <v>0</v>
      </c>
      <c r="J104" s="730"/>
      <c r="K104" s="636">
        <v>0</v>
      </c>
      <c r="L104" s="259"/>
      <c r="M104" s="314"/>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3"/>
      <c r="CB104" s="263"/>
      <c r="CC104" s="263"/>
      <c r="CD104" s="263"/>
      <c r="CE104" s="263"/>
      <c r="CF104" s="263"/>
      <c r="CG104" s="263"/>
      <c r="CH104" s="263"/>
      <c r="CI104" s="263"/>
      <c r="CJ104" s="263"/>
      <c r="CK104" s="263"/>
      <c r="CL104" s="263"/>
      <c r="CM104" s="263"/>
      <c r="CN104" s="263"/>
      <c r="CO104" s="263"/>
      <c r="CP104" s="263"/>
      <c r="CQ104" s="263"/>
      <c r="CR104" s="263"/>
      <c r="CS104" s="263"/>
      <c r="CT104" s="263"/>
      <c r="CU104" s="263"/>
      <c r="CV104" s="263"/>
      <c r="CW104" s="263"/>
      <c r="CX104" s="263"/>
      <c r="CY104" s="263"/>
      <c r="CZ104" s="263"/>
      <c r="DA104" s="263"/>
      <c r="DB104" s="263"/>
      <c r="DC104" s="263"/>
      <c r="DD104" s="263"/>
      <c r="DE104" s="263"/>
      <c r="DF104" s="263"/>
      <c r="DG104" s="263"/>
      <c r="DH104" s="263"/>
      <c r="DI104" s="263"/>
      <c r="DJ104" s="263"/>
      <c r="DK104" s="263"/>
      <c r="DL104" s="263"/>
      <c r="DM104" s="263"/>
      <c r="DN104" s="263"/>
      <c r="DO104" s="263"/>
      <c r="DP104" s="263"/>
      <c r="DQ104" s="263"/>
      <c r="DR104" s="263"/>
      <c r="DS104" s="263"/>
      <c r="DT104" s="263"/>
      <c r="DU104" s="263"/>
      <c r="DV104" s="263"/>
      <c r="DW104" s="263"/>
      <c r="DX104" s="263"/>
      <c r="DY104" s="263"/>
      <c r="DZ104" s="263"/>
      <c r="EA104" s="263"/>
      <c r="EB104" s="263"/>
      <c r="EC104" s="263"/>
      <c r="ED104" s="263"/>
      <c r="EE104" s="263"/>
      <c r="EF104" s="263"/>
      <c r="EG104" s="263"/>
      <c r="EH104" s="263"/>
      <c r="EI104" s="263"/>
      <c r="EJ104" s="263"/>
      <c r="EK104" s="263"/>
      <c r="EL104" s="263"/>
      <c r="EM104" s="263"/>
      <c r="EN104" s="263"/>
      <c r="EO104" s="263"/>
      <c r="EP104" s="263"/>
      <c r="EQ104" s="263"/>
      <c r="ER104" s="263"/>
      <c r="ES104" s="263"/>
      <c r="ET104" s="263"/>
      <c r="EU104" s="263"/>
      <c r="EV104" s="263"/>
      <c r="EW104" s="263"/>
      <c r="EX104" s="263"/>
      <c r="EY104" s="263"/>
      <c r="EZ104" s="263"/>
      <c r="FA104" s="263"/>
      <c r="FB104" s="263"/>
      <c r="FC104" s="263"/>
      <c r="FD104" s="263"/>
      <c r="FE104" s="263"/>
      <c r="FF104" s="263"/>
      <c r="FG104" s="263"/>
      <c r="FH104" s="263"/>
      <c r="FI104" s="263"/>
      <c r="FJ104" s="263"/>
      <c r="FK104" s="263"/>
      <c r="FL104" s="263"/>
      <c r="FM104" s="263"/>
      <c r="FN104" s="263"/>
      <c r="FO104" s="263"/>
      <c r="FP104" s="263"/>
      <c r="FQ104" s="263"/>
      <c r="FR104" s="263"/>
      <c r="FS104" s="263"/>
      <c r="FT104" s="263"/>
      <c r="FU104" s="263"/>
      <c r="FV104" s="263"/>
      <c r="FW104" s="263"/>
      <c r="FX104" s="263"/>
      <c r="FY104" s="263"/>
      <c r="FZ104" s="263"/>
      <c r="GA104" s="263"/>
      <c r="GB104" s="263"/>
      <c r="GC104" s="263"/>
      <c r="GD104" s="263"/>
      <c r="GE104" s="263"/>
      <c r="GF104" s="263"/>
      <c r="GG104" s="263"/>
      <c r="GH104" s="263"/>
      <c r="GI104" s="263"/>
      <c r="GJ104" s="263"/>
      <c r="GK104" s="263"/>
      <c r="GL104" s="263"/>
      <c r="GM104" s="263"/>
      <c r="GN104" s="263"/>
      <c r="GO104" s="263"/>
      <c r="GP104" s="263"/>
      <c r="GQ104" s="263"/>
      <c r="GR104" s="263"/>
      <c r="GS104" s="263"/>
      <c r="GT104" s="263"/>
      <c r="GU104" s="263"/>
      <c r="GV104" s="263"/>
      <c r="GW104" s="263"/>
      <c r="GX104" s="263"/>
      <c r="GY104" s="263"/>
      <c r="GZ104" s="263"/>
      <c r="HA104" s="263"/>
      <c r="HB104" s="263"/>
      <c r="HC104" s="263"/>
      <c r="HD104" s="263"/>
      <c r="HE104" s="263"/>
      <c r="HF104" s="263"/>
      <c r="HG104" s="263"/>
      <c r="HH104" s="263"/>
      <c r="HI104" s="263"/>
      <c r="HJ104" s="263"/>
      <c r="HK104" s="263"/>
      <c r="HL104" s="263"/>
      <c r="HM104" s="263"/>
      <c r="HN104" s="263"/>
      <c r="HO104" s="263"/>
      <c r="HP104" s="263"/>
      <c r="HQ104" s="263"/>
      <c r="HR104" s="263"/>
      <c r="HS104" s="263"/>
      <c r="HT104" s="263"/>
      <c r="HU104" s="263"/>
      <c r="HV104" s="263"/>
      <c r="HW104" s="263"/>
      <c r="HX104" s="263"/>
      <c r="HY104" s="263"/>
      <c r="HZ104" s="263"/>
      <c r="IA104" s="263"/>
      <c r="IB104" s="263"/>
      <c r="IC104" s="263"/>
      <c r="ID104" s="263"/>
      <c r="IE104" s="263"/>
      <c r="IF104" s="263"/>
      <c r="IG104" s="263"/>
      <c r="IH104" s="263"/>
      <c r="II104" s="263"/>
      <c r="IJ104" s="263"/>
      <c r="IK104" s="263"/>
      <c r="IL104" s="263"/>
    </row>
    <row r="105" spans="1:246" s="39" customFormat="1" ht="15.75" customHeight="1" hidden="1">
      <c r="A105" s="634"/>
      <c r="B105" s="341" t="s">
        <v>931</v>
      </c>
      <c r="C105" s="204" t="s">
        <v>1041</v>
      </c>
      <c r="D105" s="724"/>
      <c r="E105" s="735">
        <v>333</v>
      </c>
      <c r="F105" s="204"/>
      <c r="G105" s="405"/>
      <c r="H105" s="724"/>
      <c r="I105" s="20">
        <v>0</v>
      </c>
      <c r="J105" s="730"/>
      <c r="K105" s="636">
        <v>0</v>
      </c>
      <c r="L105" s="259"/>
      <c r="M105" s="314"/>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63"/>
      <c r="EB105" s="263"/>
      <c r="EC105" s="263"/>
      <c r="ED105" s="263"/>
      <c r="EE105" s="263"/>
      <c r="EF105" s="263"/>
      <c r="EG105" s="263"/>
      <c r="EH105" s="263"/>
      <c r="EI105" s="263"/>
      <c r="EJ105" s="263"/>
      <c r="EK105" s="263"/>
      <c r="EL105" s="263"/>
      <c r="EM105" s="263"/>
      <c r="EN105" s="263"/>
      <c r="EO105" s="263"/>
      <c r="EP105" s="263"/>
      <c r="EQ105" s="263"/>
      <c r="ER105" s="263"/>
      <c r="ES105" s="263"/>
      <c r="ET105" s="263"/>
      <c r="EU105" s="263"/>
      <c r="EV105" s="263"/>
      <c r="EW105" s="263"/>
      <c r="EX105" s="263"/>
      <c r="EY105" s="263"/>
      <c r="EZ105" s="263"/>
      <c r="FA105" s="263"/>
      <c r="FB105" s="263"/>
      <c r="FC105" s="263"/>
      <c r="FD105" s="263"/>
      <c r="FE105" s="263"/>
      <c r="FF105" s="263"/>
      <c r="FG105" s="263"/>
      <c r="FH105" s="263"/>
      <c r="FI105" s="263"/>
      <c r="FJ105" s="263"/>
      <c r="FK105" s="263"/>
      <c r="FL105" s="263"/>
      <c r="FM105" s="263"/>
      <c r="FN105" s="263"/>
      <c r="FO105" s="263"/>
      <c r="FP105" s="263"/>
      <c r="FQ105" s="263"/>
      <c r="FR105" s="263"/>
      <c r="FS105" s="263"/>
      <c r="FT105" s="263"/>
      <c r="FU105" s="263"/>
      <c r="FV105" s="263"/>
      <c r="FW105" s="263"/>
      <c r="FX105" s="263"/>
      <c r="FY105" s="263"/>
      <c r="FZ105" s="263"/>
      <c r="GA105" s="263"/>
      <c r="GB105" s="263"/>
      <c r="GC105" s="263"/>
      <c r="GD105" s="263"/>
      <c r="GE105" s="263"/>
      <c r="GF105" s="263"/>
      <c r="GG105" s="263"/>
      <c r="GH105" s="263"/>
      <c r="GI105" s="263"/>
      <c r="GJ105" s="263"/>
      <c r="GK105" s="263"/>
      <c r="GL105" s="263"/>
      <c r="GM105" s="263"/>
      <c r="GN105" s="263"/>
      <c r="GO105" s="263"/>
      <c r="GP105" s="263"/>
      <c r="GQ105" s="263"/>
      <c r="GR105" s="263"/>
      <c r="GS105" s="263"/>
      <c r="GT105" s="263"/>
      <c r="GU105" s="263"/>
      <c r="GV105" s="263"/>
      <c r="GW105" s="263"/>
      <c r="GX105" s="263"/>
      <c r="GY105" s="263"/>
      <c r="GZ105" s="263"/>
      <c r="HA105" s="263"/>
      <c r="HB105" s="263"/>
      <c r="HC105" s="263"/>
      <c r="HD105" s="263"/>
      <c r="HE105" s="263"/>
      <c r="HF105" s="263"/>
      <c r="HG105" s="263"/>
      <c r="HH105" s="263"/>
      <c r="HI105" s="263"/>
      <c r="HJ105" s="263"/>
      <c r="HK105" s="263"/>
      <c r="HL105" s="263"/>
      <c r="HM105" s="263"/>
      <c r="HN105" s="263"/>
      <c r="HO105" s="263"/>
      <c r="HP105" s="263"/>
      <c r="HQ105" s="263"/>
      <c r="HR105" s="263"/>
      <c r="HS105" s="263"/>
      <c r="HT105" s="263"/>
      <c r="HU105" s="263"/>
      <c r="HV105" s="263"/>
      <c r="HW105" s="263"/>
      <c r="HX105" s="263"/>
      <c r="HY105" s="263"/>
      <c r="HZ105" s="263"/>
      <c r="IA105" s="263"/>
      <c r="IB105" s="263"/>
      <c r="IC105" s="263"/>
      <c r="ID105" s="263"/>
      <c r="IE105" s="263"/>
      <c r="IF105" s="263"/>
      <c r="IG105" s="263"/>
      <c r="IH105" s="263"/>
      <c r="II105" s="263"/>
      <c r="IJ105" s="263"/>
      <c r="IK105" s="263"/>
      <c r="IL105" s="263"/>
    </row>
    <row r="106" spans="1:246" s="39" customFormat="1" ht="15.75" customHeight="1">
      <c r="A106" s="634"/>
      <c r="B106" s="341" t="s">
        <v>934</v>
      </c>
      <c r="C106" s="204" t="s">
        <v>1042</v>
      </c>
      <c r="D106" s="750"/>
      <c r="E106" s="735">
        <v>334</v>
      </c>
      <c r="F106" s="353"/>
      <c r="G106" s="405" t="s">
        <v>1147</v>
      </c>
      <c r="H106" s="750"/>
      <c r="I106" s="91">
        <v>1976448972</v>
      </c>
      <c r="J106" s="730"/>
      <c r="K106" s="636">
        <v>2823498536</v>
      </c>
      <c r="L106" s="259"/>
      <c r="M106" s="314"/>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63"/>
      <c r="EB106" s="263"/>
      <c r="EC106" s="263"/>
      <c r="ED106" s="263"/>
      <c r="EE106" s="263"/>
      <c r="EF106" s="263"/>
      <c r="EG106" s="263"/>
      <c r="EH106" s="263"/>
      <c r="EI106" s="263"/>
      <c r="EJ106" s="263"/>
      <c r="EK106" s="263"/>
      <c r="EL106" s="263"/>
      <c r="EM106" s="263"/>
      <c r="EN106" s="263"/>
      <c r="EO106" s="263"/>
      <c r="EP106" s="263"/>
      <c r="EQ106" s="263"/>
      <c r="ER106" s="263"/>
      <c r="ES106" s="263"/>
      <c r="ET106" s="263"/>
      <c r="EU106" s="263"/>
      <c r="EV106" s="263"/>
      <c r="EW106" s="263"/>
      <c r="EX106" s="263"/>
      <c r="EY106" s="263"/>
      <c r="EZ106" s="263"/>
      <c r="FA106" s="263"/>
      <c r="FB106" s="263"/>
      <c r="FC106" s="263"/>
      <c r="FD106" s="263"/>
      <c r="FE106" s="263"/>
      <c r="FF106" s="263"/>
      <c r="FG106" s="263"/>
      <c r="FH106" s="263"/>
      <c r="FI106" s="263"/>
      <c r="FJ106" s="263"/>
      <c r="FK106" s="263"/>
      <c r="FL106" s="263"/>
      <c r="FM106" s="263"/>
      <c r="FN106" s="263"/>
      <c r="FO106" s="263"/>
      <c r="FP106" s="263"/>
      <c r="FQ106" s="263"/>
      <c r="FR106" s="263"/>
      <c r="FS106" s="263"/>
      <c r="FT106" s="263"/>
      <c r="FU106" s="263"/>
      <c r="FV106" s="263"/>
      <c r="FW106" s="263"/>
      <c r="FX106" s="263"/>
      <c r="FY106" s="263"/>
      <c r="FZ106" s="263"/>
      <c r="GA106" s="263"/>
      <c r="GB106" s="263"/>
      <c r="GC106" s="263"/>
      <c r="GD106" s="263"/>
      <c r="GE106" s="263"/>
      <c r="GF106" s="263"/>
      <c r="GG106" s="263"/>
      <c r="GH106" s="263"/>
      <c r="GI106" s="263"/>
      <c r="GJ106" s="263"/>
      <c r="GK106" s="263"/>
      <c r="GL106" s="263"/>
      <c r="GM106" s="263"/>
      <c r="GN106" s="263"/>
      <c r="GO106" s="263"/>
      <c r="GP106" s="263"/>
      <c r="GQ106" s="263"/>
      <c r="GR106" s="263"/>
      <c r="GS106" s="263"/>
      <c r="GT106" s="263"/>
      <c r="GU106" s="263"/>
      <c r="GV106" s="263"/>
      <c r="GW106" s="263"/>
      <c r="GX106" s="263"/>
      <c r="GY106" s="263"/>
      <c r="GZ106" s="263"/>
      <c r="HA106" s="263"/>
      <c r="HB106" s="263"/>
      <c r="HC106" s="263"/>
      <c r="HD106" s="263"/>
      <c r="HE106" s="263"/>
      <c r="HF106" s="263"/>
      <c r="HG106" s="263"/>
      <c r="HH106" s="263"/>
      <c r="HI106" s="263"/>
      <c r="HJ106" s="263"/>
      <c r="HK106" s="263"/>
      <c r="HL106" s="263"/>
      <c r="HM106" s="263"/>
      <c r="HN106" s="263"/>
      <c r="HO106" s="263"/>
      <c r="HP106" s="263"/>
      <c r="HQ106" s="263"/>
      <c r="HR106" s="263"/>
      <c r="HS106" s="263"/>
      <c r="HT106" s="263"/>
      <c r="HU106" s="263"/>
      <c r="HV106" s="263"/>
      <c r="HW106" s="263"/>
      <c r="HX106" s="263"/>
      <c r="HY106" s="263"/>
      <c r="HZ106" s="263"/>
      <c r="IA106" s="263"/>
      <c r="IB106" s="263"/>
      <c r="IC106" s="263"/>
      <c r="ID106" s="263"/>
      <c r="IE106" s="263"/>
      <c r="IF106" s="263"/>
      <c r="IG106" s="263"/>
      <c r="IH106" s="263"/>
      <c r="II106" s="263"/>
      <c r="IJ106" s="263"/>
      <c r="IK106" s="263"/>
      <c r="IL106" s="263"/>
    </row>
    <row r="107" spans="1:246" s="39" customFormat="1" ht="15.75" customHeight="1" hidden="1">
      <c r="A107" s="634"/>
      <c r="B107" s="341" t="s">
        <v>975</v>
      </c>
      <c r="C107" s="204" t="s">
        <v>1043</v>
      </c>
      <c r="D107" s="724"/>
      <c r="E107" s="735">
        <v>335</v>
      </c>
      <c r="F107" s="204"/>
      <c r="G107" s="405"/>
      <c r="H107" s="724"/>
      <c r="I107" s="20">
        <v>0</v>
      </c>
      <c r="J107" s="730"/>
      <c r="K107" s="636">
        <v>0</v>
      </c>
      <c r="L107" s="259"/>
      <c r="M107" s="314"/>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c r="EA107" s="263"/>
      <c r="EB107" s="263"/>
      <c r="EC107" s="263"/>
      <c r="ED107" s="263"/>
      <c r="EE107" s="263"/>
      <c r="EF107" s="263"/>
      <c r="EG107" s="263"/>
      <c r="EH107" s="263"/>
      <c r="EI107" s="263"/>
      <c r="EJ107" s="263"/>
      <c r="EK107" s="263"/>
      <c r="EL107" s="263"/>
      <c r="EM107" s="263"/>
      <c r="EN107" s="263"/>
      <c r="EO107" s="263"/>
      <c r="EP107" s="263"/>
      <c r="EQ107" s="263"/>
      <c r="ER107" s="263"/>
      <c r="ES107" s="263"/>
      <c r="ET107" s="263"/>
      <c r="EU107" s="263"/>
      <c r="EV107" s="263"/>
      <c r="EW107" s="263"/>
      <c r="EX107" s="263"/>
      <c r="EY107" s="263"/>
      <c r="EZ107" s="263"/>
      <c r="FA107" s="263"/>
      <c r="FB107" s="263"/>
      <c r="FC107" s="263"/>
      <c r="FD107" s="263"/>
      <c r="FE107" s="263"/>
      <c r="FF107" s="263"/>
      <c r="FG107" s="263"/>
      <c r="FH107" s="263"/>
      <c r="FI107" s="263"/>
      <c r="FJ107" s="263"/>
      <c r="FK107" s="263"/>
      <c r="FL107" s="263"/>
      <c r="FM107" s="263"/>
      <c r="FN107" s="263"/>
      <c r="FO107" s="263"/>
      <c r="FP107" s="263"/>
      <c r="FQ107" s="263"/>
      <c r="FR107" s="263"/>
      <c r="FS107" s="263"/>
      <c r="FT107" s="263"/>
      <c r="FU107" s="263"/>
      <c r="FV107" s="263"/>
      <c r="FW107" s="263"/>
      <c r="FX107" s="263"/>
      <c r="FY107" s="263"/>
      <c r="FZ107" s="263"/>
      <c r="GA107" s="263"/>
      <c r="GB107" s="263"/>
      <c r="GC107" s="263"/>
      <c r="GD107" s="263"/>
      <c r="GE107" s="263"/>
      <c r="GF107" s="263"/>
      <c r="GG107" s="263"/>
      <c r="GH107" s="263"/>
      <c r="GI107" s="263"/>
      <c r="GJ107" s="263"/>
      <c r="GK107" s="263"/>
      <c r="GL107" s="263"/>
      <c r="GM107" s="263"/>
      <c r="GN107" s="263"/>
      <c r="GO107" s="263"/>
      <c r="GP107" s="263"/>
      <c r="GQ107" s="263"/>
      <c r="GR107" s="263"/>
      <c r="GS107" s="263"/>
      <c r="GT107" s="263"/>
      <c r="GU107" s="263"/>
      <c r="GV107" s="263"/>
      <c r="GW107" s="263"/>
      <c r="GX107" s="263"/>
      <c r="GY107" s="263"/>
      <c r="GZ107" s="263"/>
      <c r="HA107" s="263"/>
      <c r="HB107" s="263"/>
      <c r="HC107" s="263"/>
      <c r="HD107" s="263"/>
      <c r="HE107" s="263"/>
      <c r="HF107" s="263"/>
      <c r="HG107" s="263"/>
      <c r="HH107" s="263"/>
      <c r="HI107" s="263"/>
      <c r="HJ107" s="263"/>
      <c r="HK107" s="263"/>
      <c r="HL107" s="263"/>
      <c r="HM107" s="263"/>
      <c r="HN107" s="263"/>
      <c r="HO107" s="263"/>
      <c r="HP107" s="263"/>
      <c r="HQ107" s="263"/>
      <c r="HR107" s="263"/>
      <c r="HS107" s="263"/>
      <c r="HT107" s="263"/>
      <c r="HU107" s="263"/>
      <c r="HV107" s="263"/>
      <c r="HW107" s="263"/>
      <c r="HX107" s="263"/>
      <c r="HY107" s="263"/>
      <c r="HZ107" s="263"/>
      <c r="IA107" s="263"/>
      <c r="IB107" s="263"/>
      <c r="IC107" s="263"/>
      <c r="ID107" s="263"/>
      <c r="IE107" s="263"/>
      <c r="IF107" s="263"/>
      <c r="IG107" s="263"/>
      <c r="IH107" s="263"/>
      <c r="II107" s="263"/>
      <c r="IJ107" s="263"/>
      <c r="IK107" s="263"/>
      <c r="IL107" s="263"/>
    </row>
    <row r="108" spans="1:246" s="39" customFormat="1" ht="15.75" customHeight="1" hidden="1">
      <c r="A108" s="634"/>
      <c r="B108" s="341" t="s">
        <v>977</v>
      </c>
      <c r="C108" s="204" t="s">
        <v>1044</v>
      </c>
      <c r="D108" s="724"/>
      <c r="E108" s="735">
        <v>336</v>
      </c>
      <c r="F108" s="204"/>
      <c r="G108" s="405"/>
      <c r="H108" s="724"/>
      <c r="I108" s="20"/>
      <c r="J108" s="730"/>
      <c r="K108" s="636"/>
      <c r="L108" s="259">
        <f>I108-K108</f>
        <v>0</v>
      </c>
      <c r="M108" s="314" t="e">
        <f>L108/K108</f>
        <v>#DIV/0!</v>
      </c>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263"/>
      <c r="BG108" s="263"/>
      <c r="BH108" s="263"/>
      <c r="BI108" s="263"/>
      <c r="BJ108" s="263"/>
      <c r="BK108" s="263"/>
      <c r="BL108" s="263"/>
      <c r="BM108" s="263"/>
      <c r="BN108" s="263"/>
      <c r="BO108" s="263"/>
      <c r="BP108" s="263"/>
      <c r="BQ108" s="263"/>
      <c r="BR108" s="263"/>
      <c r="BS108" s="263"/>
      <c r="BT108" s="263"/>
      <c r="BU108" s="263"/>
      <c r="BV108" s="263"/>
      <c r="BW108" s="263"/>
      <c r="BX108" s="263"/>
      <c r="BY108" s="263"/>
      <c r="BZ108" s="263"/>
      <c r="CA108" s="263"/>
      <c r="CB108" s="263"/>
      <c r="CC108" s="263"/>
      <c r="CD108" s="263"/>
      <c r="CE108" s="263"/>
      <c r="CF108" s="263"/>
      <c r="CG108" s="263"/>
      <c r="CH108" s="263"/>
      <c r="CI108" s="263"/>
      <c r="CJ108" s="263"/>
      <c r="CK108" s="263"/>
      <c r="CL108" s="263"/>
      <c r="CM108" s="263"/>
      <c r="CN108" s="263"/>
      <c r="CO108" s="263"/>
      <c r="CP108" s="263"/>
      <c r="CQ108" s="263"/>
      <c r="CR108" s="263"/>
      <c r="CS108" s="263"/>
      <c r="CT108" s="263"/>
      <c r="CU108" s="263"/>
      <c r="CV108" s="263"/>
      <c r="CW108" s="263"/>
      <c r="CX108" s="263"/>
      <c r="CY108" s="263"/>
      <c r="CZ108" s="263"/>
      <c r="DA108" s="263"/>
      <c r="DB108" s="263"/>
      <c r="DC108" s="263"/>
      <c r="DD108" s="263"/>
      <c r="DE108" s="263"/>
      <c r="DF108" s="263"/>
      <c r="DG108" s="263"/>
      <c r="DH108" s="263"/>
      <c r="DI108" s="263"/>
      <c r="DJ108" s="263"/>
      <c r="DK108" s="263"/>
      <c r="DL108" s="263"/>
      <c r="DM108" s="263"/>
      <c r="DN108" s="263"/>
      <c r="DO108" s="263"/>
      <c r="DP108" s="263"/>
      <c r="DQ108" s="263"/>
      <c r="DR108" s="263"/>
      <c r="DS108" s="263"/>
      <c r="DT108" s="263"/>
      <c r="DU108" s="263"/>
      <c r="DV108" s="263"/>
      <c r="DW108" s="263"/>
      <c r="DX108" s="263"/>
      <c r="DY108" s="263"/>
      <c r="DZ108" s="263"/>
      <c r="EA108" s="263"/>
      <c r="EB108" s="263"/>
      <c r="EC108" s="263"/>
      <c r="ED108" s="263"/>
      <c r="EE108" s="263"/>
      <c r="EF108" s="263"/>
      <c r="EG108" s="263"/>
      <c r="EH108" s="263"/>
      <c r="EI108" s="263"/>
      <c r="EJ108" s="263"/>
      <c r="EK108" s="263"/>
      <c r="EL108" s="263"/>
      <c r="EM108" s="263"/>
      <c r="EN108" s="263"/>
      <c r="EO108" s="263"/>
      <c r="EP108" s="263"/>
      <c r="EQ108" s="263"/>
      <c r="ER108" s="263"/>
      <c r="ES108" s="263"/>
      <c r="ET108" s="263"/>
      <c r="EU108" s="263"/>
      <c r="EV108" s="263"/>
      <c r="EW108" s="263"/>
      <c r="EX108" s="263"/>
      <c r="EY108" s="263"/>
      <c r="EZ108" s="263"/>
      <c r="FA108" s="263"/>
      <c r="FB108" s="263"/>
      <c r="FC108" s="263"/>
      <c r="FD108" s="263"/>
      <c r="FE108" s="263"/>
      <c r="FF108" s="263"/>
      <c r="FG108" s="263"/>
      <c r="FH108" s="263"/>
      <c r="FI108" s="263"/>
      <c r="FJ108" s="263"/>
      <c r="FK108" s="263"/>
      <c r="FL108" s="263"/>
      <c r="FM108" s="263"/>
      <c r="FN108" s="263"/>
      <c r="FO108" s="263"/>
      <c r="FP108" s="263"/>
      <c r="FQ108" s="263"/>
      <c r="FR108" s="263"/>
      <c r="FS108" s="263"/>
      <c r="FT108" s="263"/>
      <c r="FU108" s="263"/>
      <c r="FV108" s="263"/>
      <c r="FW108" s="263"/>
      <c r="FX108" s="263"/>
      <c r="FY108" s="263"/>
      <c r="FZ108" s="263"/>
      <c r="GA108" s="263"/>
      <c r="GB108" s="263"/>
      <c r="GC108" s="263"/>
      <c r="GD108" s="263"/>
      <c r="GE108" s="263"/>
      <c r="GF108" s="263"/>
      <c r="GG108" s="263"/>
      <c r="GH108" s="263"/>
      <c r="GI108" s="263"/>
      <c r="GJ108" s="263"/>
      <c r="GK108" s="263"/>
      <c r="GL108" s="263"/>
      <c r="GM108" s="263"/>
      <c r="GN108" s="263"/>
      <c r="GO108" s="263"/>
      <c r="GP108" s="263"/>
      <c r="GQ108" s="263"/>
      <c r="GR108" s="263"/>
      <c r="GS108" s="263"/>
      <c r="GT108" s="263"/>
      <c r="GU108" s="263"/>
      <c r="GV108" s="263"/>
      <c r="GW108" s="263"/>
      <c r="GX108" s="263"/>
      <c r="GY108" s="263"/>
      <c r="GZ108" s="263"/>
      <c r="HA108" s="263"/>
      <c r="HB108" s="263"/>
      <c r="HC108" s="263"/>
      <c r="HD108" s="263"/>
      <c r="HE108" s="263"/>
      <c r="HF108" s="263"/>
      <c r="HG108" s="263"/>
      <c r="HH108" s="263"/>
      <c r="HI108" s="263"/>
      <c r="HJ108" s="263"/>
      <c r="HK108" s="263"/>
      <c r="HL108" s="263"/>
      <c r="HM108" s="263"/>
      <c r="HN108" s="263"/>
      <c r="HO108" s="263"/>
      <c r="HP108" s="263"/>
      <c r="HQ108" s="263"/>
      <c r="HR108" s="263"/>
      <c r="HS108" s="263"/>
      <c r="HT108" s="263"/>
      <c r="HU108" s="263"/>
      <c r="HV108" s="263"/>
      <c r="HW108" s="263"/>
      <c r="HX108" s="263"/>
      <c r="HY108" s="263"/>
      <c r="HZ108" s="263"/>
      <c r="IA108" s="263"/>
      <c r="IB108" s="263"/>
      <c r="IC108" s="263"/>
      <c r="ID108" s="263"/>
      <c r="IE108" s="263"/>
      <c r="IF108" s="263"/>
      <c r="IG108" s="263"/>
      <c r="IH108" s="263"/>
      <c r="II108" s="263"/>
      <c r="IJ108" s="263"/>
      <c r="IK108" s="263"/>
      <c r="IL108" s="263"/>
    </row>
    <row r="109" spans="1:246" s="39" customFormat="1" ht="15.75" customHeight="1">
      <c r="A109" s="634"/>
      <c r="B109" s="341" t="s">
        <v>1027</v>
      </c>
      <c r="C109" s="204" t="s">
        <v>1045</v>
      </c>
      <c r="D109" s="724"/>
      <c r="E109" s="735">
        <v>337</v>
      </c>
      <c r="F109" s="204"/>
      <c r="G109" s="405" t="s">
        <v>1176</v>
      </c>
      <c r="H109" s="724"/>
      <c r="I109" s="91"/>
      <c r="J109" s="751"/>
      <c r="K109" s="636">
        <v>2916345654</v>
      </c>
      <c r="L109" s="259">
        <f>I109-K109</f>
        <v>-2916345654</v>
      </c>
      <c r="M109" s="314">
        <f>L109/K109</f>
        <v>-1</v>
      </c>
      <c r="T109" s="263"/>
      <c r="U109" s="263"/>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263"/>
      <c r="BA109" s="263"/>
      <c r="BB109" s="263"/>
      <c r="BC109" s="263"/>
      <c r="BD109" s="263"/>
      <c r="BE109" s="263"/>
      <c r="BF109" s="263"/>
      <c r="BG109" s="263"/>
      <c r="BH109" s="263"/>
      <c r="BI109" s="263"/>
      <c r="BJ109" s="263"/>
      <c r="BK109" s="263"/>
      <c r="BL109" s="263"/>
      <c r="BM109" s="263"/>
      <c r="BN109" s="263"/>
      <c r="BO109" s="263"/>
      <c r="BP109" s="263"/>
      <c r="BQ109" s="263"/>
      <c r="BR109" s="263"/>
      <c r="BS109" s="263"/>
      <c r="BT109" s="263"/>
      <c r="BU109" s="263"/>
      <c r="BV109" s="263"/>
      <c r="BW109" s="263"/>
      <c r="BX109" s="263"/>
      <c r="BY109" s="263"/>
      <c r="BZ109" s="263"/>
      <c r="CA109" s="263"/>
      <c r="CB109" s="263"/>
      <c r="CC109" s="263"/>
      <c r="CD109" s="263"/>
      <c r="CE109" s="263"/>
      <c r="CF109" s="263"/>
      <c r="CG109" s="263"/>
      <c r="CH109" s="263"/>
      <c r="CI109" s="263"/>
      <c r="CJ109" s="263"/>
      <c r="CK109" s="263"/>
      <c r="CL109" s="263"/>
      <c r="CM109" s="263"/>
      <c r="CN109" s="263"/>
      <c r="CO109" s="263"/>
      <c r="CP109" s="263"/>
      <c r="CQ109" s="263"/>
      <c r="CR109" s="263"/>
      <c r="CS109" s="263"/>
      <c r="CT109" s="263"/>
      <c r="CU109" s="263"/>
      <c r="CV109" s="263"/>
      <c r="CW109" s="263"/>
      <c r="CX109" s="263"/>
      <c r="CY109" s="263"/>
      <c r="CZ109" s="263"/>
      <c r="DA109" s="263"/>
      <c r="DB109" s="263"/>
      <c r="DC109" s="263"/>
      <c r="DD109" s="263"/>
      <c r="DE109" s="263"/>
      <c r="DF109" s="263"/>
      <c r="DG109" s="263"/>
      <c r="DH109" s="263"/>
      <c r="DI109" s="263"/>
      <c r="DJ109" s="263"/>
      <c r="DK109" s="263"/>
      <c r="DL109" s="263"/>
      <c r="DM109" s="263"/>
      <c r="DN109" s="263"/>
      <c r="DO109" s="263"/>
      <c r="DP109" s="263"/>
      <c r="DQ109" s="263"/>
      <c r="DR109" s="263"/>
      <c r="DS109" s="263"/>
      <c r="DT109" s="263"/>
      <c r="DU109" s="263"/>
      <c r="DV109" s="263"/>
      <c r="DW109" s="263"/>
      <c r="DX109" s="263"/>
      <c r="DY109" s="263"/>
      <c r="DZ109" s="263"/>
      <c r="EA109" s="263"/>
      <c r="EB109" s="263"/>
      <c r="EC109" s="263"/>
      <c r="ED109" s="263"/>
      <c r="EE109" s="263"/>
      <c r="EF109" s="263"/>
      <c r="EG109" s="263"/>
      <c r="EH109" s="263"/>
      <c r="EI109" s="263"/>
      <c r="EJ109" s="263"/>
      <c r="EK109" s="263"/>
      <c r="EL109" s="263"/>
      <c r="EM109" s="263"/>
      <c r="EN109" s="263"/>
      <c r="EO109" s="263"/>
      <c r="EP109" s="263"/>
      <c r="EQ109" s="263"/>
      <c r="ER109" s="263"/>
      <c r="ES109" s="263"/>
      <c r="ET109" s="263"/>
      <c r="EU109" s="263"/>
      <c r="EV109" s="263"/>
      <c r="EW109" s="263"/>
      <c r="EX109" s="263"/>
      <c r="EY109" s="263"/>
      <c r="EZ109" s="263"/>
      <c r="FA109" s="263"/>
      <c r="FB109" s="263"/>
      <c r="FC109" s="263"/>
      <c r="FD109" s="263"/>
      <c r="FE109" s="263"/>
      <c r="FF109" s="263"/>
      <c r="FG109" s="263"/>
      <c r="FH109" s="263"/>
      <c r="FI109" s="263"/>
      <c r="FJ109" s="263"/>
      <c r="FK109" s="263"/>
      <c r="FL109" s="263"/>
      <c r="FM109" s="263"/>
      <c r="FN109" s="263"/>
      <c r="FO109" s="263"/>
      <c r="FP109" s="263"/>
      <c r="FQ109" s="263"/>
      <c r="FR109" s="263"/>
      <c r="FS109" s="263"/>
      <c r="FT109" s="263"/>
      <c r="FU109" s="263"/>
      <c r="FV109" s="263"/>
      <c r="FW109" s="263"/>
      <c r="FX109" s="263"/>
      <c r="FY109" s="263"/>
      <c r="FZ109" s="263"/>
      <c r="GA109" s="263"/>
      <c r="GB109" s="263"/>
      <c r="GC109" s="263"/>
      <c r="GD109" s="263"/>
      <c r="GE109" s="263"/>
      <c r="GF109" s="263"/>
      <c r="GG109" s="263"/>
      <c r="GH109" s="263"/>
      <c r="GI109" s="263"/>
      <c r="GJ109" s="263"/>
      <c r="GK109" s="263"/>
      <c r="GL109" s="263"/>
      <c r="GM109" s="263"/>
      <c r="GN109" s="263"/>
      <c r="GO109" s="263"/>
      <c r="GP109" s="263"/>
      <c r="GQ109" s="263"/>
      <c r="GR109" s="263"/>
      <c r="GS109" s="263"/>
      <c r="GT109" s="263"/>
      <c r="GU109" s="263"/>
      <c r="GV109" s="263"/>
      <c r="GW109" s="263"/>
      <c r="GX109" s="263"/>
      <c r="GY109" s="263"/>
      <c r="GZ109" s="263"/>
      <c r="HA109" s="263"/>
      <c r="HB109" s="263"/>
      <c r="HC109" s="263"/>
      <c r="HD109" s="263"/>
      <c r="HE109" s="263"/>
      <c r="HF109" s="263"/>
      <c r="HG109" s="263"/>
      <c r="HH109" s="263"/>
      <c r="HI109" s="263"/>
      <c r="HJ109" s="263"/>
      <c r="HK109" s="263"/>
      <c r="HL109" s="263"/>
      <c r="HM109" s="263"/>
      <c r="HN109" s="263"/>
      <c r="HO109" s="263"/>
      <c r="HP109" s="263"/>
      <c r="HQ109" s="263"/>
      <c r="HR109" s="263"/>
      <c r="HS109" s="263"/>
      <c r="HT109" s="263"/>
      <c r="HU109" s="263"/>
      <c r="HV109" s="263"/>
      <c r="HW109" s="263"/>
      <c r="HX109" s="263"/>
      <c r="HY109" s="263"/>
      <c r="HZ109" s="263"/>
      <c r="IA109" s="263"/>
      <c r="IB109" s="263"/>
      <c r="IC109" s="263"/>
      <c r="ID109" s="263"/>
      <c r="IE109" s="263"/>
      <c r="IF109" s="263"/>
      <c r="IG109" s="263"/>
      <c r="IH109" s="263"/>
      <c r="II109" s="263"/>
      <c r="IJ109" s="263"/>
      <c r="IK109" s="263"/>
      <c r="IL109" s="263"/>
    </row>
    <row r="110" spans="1:246" s="39" customFormat="1" ht="15.75" customHeight="1">
      <c r="A110" s="634"/>
      <c r="B110" s="341" t="s">
        <v>1029</v>
      </c>
      <c r="C110" s="204" t="s">
        <v>1046</v>
      </c>
      <c r="D110" s="724"/>
      <c r="E110" s="735">
        <v>338</v>
      </c>
      <c r="F110" s="204"/>
      <c r="G110" s="405" t="s">
        <v>1178</v>
      </c>
      <c r="H110" s="724"/>
      <c r="I110" s="667">
        <v>3697338473</v>
      </c>
      <c r="J110" s="730"/>
      <c r="K110" s="636">
        <v>6028507784</v>
      </c>
      <c r="L110" s="259">
        <f>I110-K110</f>
        <v>-2331169311</v>
      </c>
      <c r="M110" s="314">
        <f>L110/K110</f>
        <v>-0.3866909348922224</v>
      </c>
      <c r="T110" s="263"/>
      <c r="U110" s="263"/>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3"/>
      <c r="AZ110" s="263"/>
      <c r="BA110" s="263"/>
      <c r="BB110" s="263"/>
      <c r="BC110" s="263"/>
      <c r="BD110" s="263"/>
      <c r="BE110" s="263"/>
      <c r="BF110" s="263"/>
      <c r="BG110" s="263"/>
      <c r="BH110" s="263"/>
      <c r="BI110" s="263"/>
      <c r="BJ110" s="263"/>
      <c r="BK110" s="263"/>
      <c r="BL110" s="263"/>
      <c r="BM110" s="263"/>
      <c r="BN110" s="263"/>
      <c r="BO110" s="263"/>
      <c r="BP110" s="263"/>
      <c r="BQ110" s="263"/>
      <c r="BR110" s="263"/>
      <c r="BS110" s="263"/>
      <c r="BT110" s="263"/>
      <c r="BU110" s="263"/>
      <c r="BV110" s="263"/>
      <c r="BW110" s="263"/>
      <c r="BX110" s="263"/>
      <c r="BY110" s="263"/>
      <c r="BZ110" s="263"/>
      <c r="CA110" s="263"/>
      <c r="CB110" s="263"/>
      <c r="CC110" s="263"/>
      <c r="CD110" s="263"/>
      <c r="CE110" s="263"/>
      <c r="CF110" s="263"/>
      <c r="CG110" s="263"/>
      <c r="CH110" s="263"/>
      <c r="CI110" s="263"/>
      <c r="CJ110" s="263"/>
      <c r="CK110" s="263"/>
      <c r="CL110" s="263"/>
      <c r="CM110" s="263"/>
      <c r="CN110" s="263"/>
      <c r="CO110" s="263"/>
      <c r="CP110" s="263"/>
      <c r="CQ110" s="263"/>
      <c r="CR110" s="263"/>
      <c r="CS110" s="263"/>
      <c r="CT110" s="263"/>
      <c r="CU110" s="263"/>
      <c r="CV110" s="263"/>
      <c r="CW110" s="263"/>
      <c r="CX110" s="263"/>
      <c r="CY110" s="263"/>
      <c r="CZ110" s="263"/>
      <c r="DA110" s="263"/>
      <c r="DB110" s="263"/>
      <c r="DC110" s="263"/>
      <c r="DD110" s="263"/>
      <c r="DE110" s="263"/>
      <c r="DF110" s="263"/>
      <c r="DG110" s="263"/>
      <c r="DH110" s="263"/>
      <c r="DI110" s="263"/>
      <c r="DJ110" s="263"/>
      <c r="DK110" s="263"/>
      <c r="DL110" s="263"/>
      <c r="DM110" s="263"/>
      <c r="DN110" s="263"/>
      <c r="DO110" s="263"/>
      <c r="DP110" s="263"/>
      <c r="DQ110" s="263"/>
      <c r="DR110" s="263"/>
      <c r="DS110" s="263"/>
      <c r="DT110" s="263"/>
      <c r="DU110" s="263"/>
      <c r="DV110" s="263"/>
      <c r="DW110" s="263"/>
      <c r="DX110" s="263"/>
      <c r="DY110" s="263"/>
      <c r="DZ110" s="263"/>
      <c r="EA110" s="263"/>
      <c r="EB110" s="263"/>
      <c r="EC110" s="263"/>
      <c r="ED110" s="263"/>
      <c r="EE110" s="263"/>
      <c r="EF110" s="263"/>
      <c r="EG110" s="263"/>
      <c r="EH110" s="263"/>
      <c r="EI110" s="263"/>
      <c r="EJ110" s="263"/>
      <c r="EK110" s="263"/>
      <c r="EL110" s="263"/>
      <c r="EM110" s="263"/>
      <c r="EN110" s="263"/>
      <c r="EO110" s="263"/>
      <c r="EP110" s="263"/>
      <c r="EQ110" s="263"/>
      <c r="ER110" s="263"/>
      <c r="ES110" s="263"/>
      <c r="ET110" s="263"/>
      <c r="EU110" s="263"/>
      <c r="EV110" s="263"/>
      <c r="EW110" s="263"/>
      <c r="EX110" s="263"/>
      <c r="EY110" s="263"/>
      <c r="EZ110" s="263"/>
      <c r="FA110" s="263"/>
      <c r="FB110" s="263"/>
      <c r="FC110" s="263"/>
      <c r="FD110" s="263"/>
      <c r="FE110" s="263"/>
      <c r="FF110" s="263"/>
      <c r="FG110" s="263"/>
      <c r="FH110" s="263"/>
      <c r="FI110" s="263"/>
      <c r="FJ110" s="263"/>
      <c r="FK110" s="263"/>
      <c r="FL110" s="263"/>
      <c r="FM110" s="263"/>
      <c r="FN110" s="263"/>
      <c r="FO110" s="263"/>
      <c r="FP110" s="263"/>
      <c r="FQ110" s="263"/>
      <c r="FR110" s="263"/>
      <c r="FS110" s="263"/>
      <c r="FT110" s="263"/>
      <c r="FU110" s="263"/>
      <c r="FV110" s="263"/>
      <c r="FW110" s="263"/>
      <c r="FX110" s="263"/>
      <c r="FY110" s="263"/>
      <c r="FZ110" s="263"/>
      <c r="GA110" s="263"/>
      <c r="GB110" s="263"/>
      <c r="GC110" s="263"/>
      <c r="GD110" s="263"/>
      <c r="GE110" s="263"/>
      <c r="GF110" s="263"/>
      <c r="GG110" s="263"/>
      <c r="GH110" s="263"/>
      <c r="GI110" s="263"/>
      <c r="GJ110" s="263"/>
      <c r="GK110" s="263"/>
      <c r="GL110" s="263"/>
      <c r="GM110" s="263"/>
      <c r="GN110" s="263"/>
      <c r="GO110" s="263"/>
      <c r="GP110" s="263"/>
      <c r="GQ110" s="263"/>
      <c r="GR110" s="263"/>
      <c r="GS110" s="263"/>
      <c r="GT110" s="263"/>
      <c r="GU110" s="263"/>
      <c r="GV110" s="263"/>
      <c r="GW110" s="263"/>
      <c r="GX110" s="263"/>
      <c r="GY110" s="263"/>
      <c r="GZ110" s="263"/>
      <c r="HA110" s="263"/>
      <c r="HB110" s="263"/>
      <c r="HC110" s="263"/>
      <c r="HD110" s="263"/>
      <c r="HE110" s="263"/>
      <c r="HF110" s="263"/>
      <c r="HG110" s="263"/>
      <c r="HH110" s="263"/>
      <c r="HI110" s="263"/>
      <c r="HJ110" s="263"/>
      <c r="HK110" s="263"/>
      <c r="HL110" s="263"/>
      <c r="HM110" s="263"/>
      <c r="HN110" s="263"/>
      <c r="HO110" s="263"/>
      <c r="HP110" s="263"/>
      <c r="HQ110" s="263"/>
      <c r="HR110" s="263"/>
      <c r="HS110" s="263"/>
      <c r="HT110" s="263"/>
      <c r="HU110" s="263"/>
      <c r="HV110" s="263"/>
      <c r="HW110" s="263"/>
      <c r="HX110" s="263"/>
      <c r="HY110" s="263"/>
      <c r="HZ110" s="263"/>
      <c r="IA110" s="263"/>
      <c r="IB110" s="263"/>
      <c r="IC110" s="263"/>
      <c r="ID110" s="263"/>
      <c r="IE110" s="263"/>
      <c r="IF110" s="263"/>
      <c r="IG110" s="263"/>
      <c r="IH110" s="263"/>
      <c r="II110" s="263"/>
      <c r="IJ110" s="263"/>
      <c r="IK110" s="263"/>
      <c r="IL110" s="263"/>
    </row>
    <row r="111" spans="1:246" s="39" customFormat="1" ht="15.75" customHeight="1" hidden="1">
      <c r="A111" s="634"/>
      <c r="B111" s="341" t="s">
        <v>1031</v>
      </c>
      <c r="C111" s="204" t="s">
        <v>1047</v>
      </c>
      <c r="D111" s="724"/>
      <c r="E111" s="735">
        <v>339</v>
      </c>
      <c r="F111" s="204"/>
      <c r="G111" s="405"/>
      <c r="H111" s="724"/>
      <c r="I111" s="395">
        <v>0</v>
      </c>
      <c r="J111" s="730"/>
      <c r="K111" s="642">
        <v>0</v>
      </c>
      <c r="L111" s="259"/>
      <c r="M111" s="314"/>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263"/>
      <c r="BA111" s="263"/>
      <c r="BB111" s="263"/>
      <c r="BC111" s="263"/>
      <c r="BD111" s="263"/>
      <c r="BE111" s="263"/>
      <c r="BF111" s="263"/>
      <c r="BG111" s="263"/>
      <c r="BH111" s="263"/>
      <c r="BI111" s="263"/>
      <c r="BJ111" s="263"/>
      <c r="BK111" s="263"/>
      <c r="BL111" s="263"/>
      <c r="BM111" s="263"/>
      <c r="BN111" s="263"/>
      <c r="BO111" s="263"/>
      <c r="BP111" s="263"/>
      <c r="BQ111" s="263"/>
      <c r="BR111" s="263"/>
      <c r="BS111" s="263"/>
      <c r="BT111" s="263"/>
      <c r="BU111" s="263"/>
      <c r="BV111" s="263"/>
      <c r="BW111" s="263"/>
      <c r="BX111" s="263"/>
      <c r="BY111" s="263"/>
      <c r="BZ111" s="263"/>
      <c r="CA111" s="263"/>
      <c r="CB111" s="263"/>
      <c r="CC111" s="263"/>
      <c r="CD111" s="263"/>
      <c r="CE111" s="263"/>
      <c r="CF111" s="263"/>
      <c r="CG111" s="263"/>
      <c r="CH111" s="263"/>
      <c r="CI111" s="263"/>
      <c r="CJ111" s="263"/>
      <c r="CK111" s="263"/>
      <c r="CL111" s="263"/>
      <c r="CM111" s="263"/>
      <c r="CN111" s="263"/>
      <c r="CO111" s="263"/>
      <c r="CP111" s="263"/>
      <c r="CQ111" s="263"/>
      <c r="CR111" s="263"/>
      <c r="CS111" s="263"/>
      <c r="CT111" s="263"/>
      <c r="CU111" s="263"/>
      <c r="CV111" s="263"/>
      <c r="CW111" s="263"/>
      <c r="CX111" s="263"/>
      <c r="CY111" s="263"/>
      <c r="CZ111" s="263"/>
      <c r="DA111" s="263"/>
      <c r="DB111" s="263"/>
      <c r="DC111" s="263"/>
      <c r="DD111" s="263"/>
      <c r="DE111" s="263"/>
      <c r="DF111" s="263"/>
      <c r="DG111" s="263"/>
      <c r="DH111" s="263"/>
      <c r="DI111" s="263"/>
      <c r="DJ111" s="263"/>
      <c r="DK111" s="263"/>
      <c r="DL111" s="263"/>
      <c r="DM111" s="263"/>
      <c r="DN111" s="263"/>
      <c r="DO111" s="263"/>
      <c r="DP111" s="263"/>
      <c r="DQ111" s="263"/>
      <c r="DR111" s="263"/>
      <c r="DS111" s="263"/>
      <c r="DT111" s="263"/>
      <c r="DU111" s="263"/>
      <c r="DV111" s="263"/>
      <c r="DW111" s="263"/>
      <c r="DX111" s="263"/>
      <c r="DY111" s="263"/>
      <c r="DZ111" s="263"/>
      <c r="EA111" s="263"/>
      <c r="EB111" s="263"/>
      <c r="EC111" s="263"/>
      <c r="ED111" s="263"/>
      <c r="EE111" s="263"/>
      <c r="EF111" s="263"/>
      <c r="EG111" s="263"/>
      <c r="EH111" s="263"/>
      <c r="EI111" s="263"/>
      <c r="EJ111" s="263"/>
      <c r="EK111" s="263"/>
      <c r="EL111" s="263"/>
      <c r="EM111" s="263"/>
      <c r="EN111" s="263"/>
      <c r="EO111" s="263"/>
      <c r="EP111" s="263"/>
      <c r="EQ111" s="263"/>
      <c r="ER111" s="263"/>
      <c r="ES111" s="263"/>
      <c r="ET111" s="263"/>
      <c r="EU111" s="263"/>
      <c r="EV111" s="263"/>
      <c r="EW111" s="263"/>
      <c r="EX111" s="263"/>
      <c r="EY111" s="263"/>
      <c r="EZ111" s="263"/>
      <c r="FA111" s="263"/>
      <c r="FB111" s="263"/>
      <c r="FC111" s="263"/>
      <c r="FD111" s="263"/>
      <c r="FE111" s="263"/>
      <c r="FF111" s="263"/>
      <c r="FG111" s="263"/>
      <c r="FH111" s="263"/>
      <c r="FI111" s="263"/>
      <c r="FJ111" s="263"/>
      <c r="FK111" s="263"/>
      <c r="FL111" s="263"/>
      <c r="FM111" s="263"/>
      <c r="FN111" s="263"/>
      <c r="FO111" s="263"/>
      <c r="FP111" s="263"/>
      <c r="FQ111" s="263"/>
      <c r="FR111" s="263"/>
      <c r="FS111" s="263"/>
      <c r="FT111" s="263"/>
      <c r="FU111" s="263"/>
      <c r="FV111" s="263"/>
      <c r="FW111" s="263"/>
      <c r="FX111" s="263"/>
      <c r="FY111" s="263"/>
      <c r="FZ111" s="263"/>
      <c r="GA111" s="263"/>
      <c r="GB111" s="263"/>
      <c r="GC111" s="263"/>
      <c r="GD111" s="263"/>
      <c r="GE111" s="263"/>
      <c r="GF111" s="263"/>
      <c r="GG111" s="263"/>
      <c r="GH111" s="263"/>
      <c r="GI111" s="263"/>
      <c r="GJ111" s="263"/>
      <c r="GK111" s="263"/>
      <c r="GL111" s="263"/>
      <c r="GM111" s="263"/>
      <c r="GN111" s="263"/>
      <c r="GO111" s="263"/>
      <c r="GP111" s="263"/>
      <c r="GQ111" s="263"/>
      <c r="GR111" s="263"/>
      <c r="GS111" s="263"/>
      <c r="GT111" s="263"/>
      <c r="GU111" s="263"/>
      <c r="GV111" s="263"/>
      <c r="GW111" s="263"/>
      <c r="GX111" s="263"/>
      <c r="GY111" s="263"/>
      <c r="GZ111" s="263"/>
      <c r="HA111" s="263"/>
      <c r="HB111" s="263"/>
      <c r="HC111" s="263"/>
      <c r="HD111" s="263"/>
      <c r="HE111" s="263"/>
      <c r="HF111" s="263"/>
      <c r="HG111" s="263"/>
      <c r="HH111" s="263"/>
      <c r="HI111" s="263"/>
      <c r="HJ111" s="263"/>
      <c r="HK111" s="263"/>
      <c r="HL111" s="263"/>
      <c r="HM111" s="263"/>
      <c r="HN111" s="263"/>
      <c r="HO111" s="263"/>
      <c r="HP111" s="263"/>
      <c r="HQ111" s="263"/>
      <c r="HR111" s="263"/>
      <c r="HS111" s="263"/>
      <c r="HT111" s="263"/>
      <c r="HU111" s="263"/>
      <c r="HV111" s="263"/>
      <c r="HW111" s="263"/>
      <c r="HX111" s="263"/>
      <c r="HY111" s="263"/>
      <c r="HZ111" s="263"/>
      <c r="IA111" s="263"/>
      <c r="IB111" s="263"/>
      <c r="IC111" s="263"/>
      <c r="ID111" s="263"/>
      <c r="IE111" s="263"/>
      <c r="IF111" s="263"/>
      <c r="IG111" s="263"/>
      <c r="IH111" s="263"/>
      <c r="II111" s="263"/>
      <c r="IJ111" s="263"/>
      <c r="IK111" s="263"/>
      <c r="IL111" s="263"/>
    </row>
    <row r="112" spans="1:246" s="39" customFormat="1" ht="15.75" customHeight="1">
      <c r="A112" s="634"/>
      <c r="B112" s="341"/>
      <c r="C112" s="204"/>
      <c r="D112" s="724"/>
      <c r="E112" s="735"/>
      <c r="F112" s="204"/>
      <c r="G112" s="405"/>
      <c r="H112" s="724"/>
      <c r="I112" s="20"/>
      <c r="J112" s="730"/>
      <c r="K112" s="636"/>
      <c r="L112" s="259"/>
      <c r="M112" s="314"/>
      <c r="T112" s="263"/>
      <c r="U112" s="263"/>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263"/>
      <c r="BA112" s="263"/>
      <c r="BB112" s="263"/>
      <c r="BC112" s="263"/>
      <c r="BD112" s="263"/>
      <c r="BE112" s="263"/>
      <c r="BF112" s="263"/>
      <c r="BG112" s="263"/>
      <c r="BH112" s="263"/>
      <c r="BI112" s="263"/>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3"/>
      <c r="CF112" s="263"/>
      <c r="CG112" s="263"/>
      <c r="CH112" s="263"/>
      <c r="CI112" s="263"/>
      <c r="CJ112" s="263"/>
      <c r="CK112" s="263"/>
      <c r="CL112" s="263"/>
      <c r="CM112" s="263"/>
      <c r="CN112" s="263"/>
      <c r="CO112" s="263"/>
      <c r="CP112" s="263"/>
      <c r="CQ112" s="263"/>
      <c r="CR112" s="263"/>
      <c r="CS112" s="263"/>
      <c r="CT112" s="263"/>
      <c r="CU112" s="263"/>
      <c r="CV112" s="263"/>
      <c r="CW112" s="263"/>
      <c r="CX112" s="263"/>
      <c r="CY112" s="263"/>
      <c r="CZ112" s="263"/>
      <c r="DA112" s="263"/>
      <c r="DB112" s="263"/>
      <c r="DC112" s="263"/>
      <c r="DD112" s="263"/>
      <c r="DE112" s="263"/>
      <c r="DF112" s="263"/>
      <c r="DG112" s="263"/>
      <c r="DH112" s="263"/>
      <c r="DI112" s="263"/>
      <c r="DJ112" s="263"/>
      <c r="DK112" s="263"/>
      <c r="DL112" s="263"/>
      <c r="DM112" s="263"/>
      <c r="DN112" s="263"/>
      <c r="DO112" s="263"/>
      <c r="DP112" s="263"/>
      <c r="DQ112" s="263"/>
      <c r="DR112" s="263"/>
      <c r="DS112" s="263"/>
      <c r="DT112" s="263"/>
      <c r="DU112" s="263"/>
      <c r="DV112" s="263"/>
      <c r="DW112" s="263"/>
      <c r="DX112" s="263"/>
      <c r="DY112" s="263"/>
      <c r="DZ112" s="263"/>
      <c r="EA112" s="263"/>
      <c r="EB112" s="263"/>
      <c r="EC112" s="263"/>
      <c r="ED112" s="263"/>
      <c r="EE112" s="263"/>
      <c r="EF112" s="263"/>
      <c r="EG112" s="263"/>
      <c r="EH112" s="263"/>
      <c r="EI112" s="263"/>
      <c r="EJ112" s="263"/>
      <c r="EK112" s="263"/>
      <c r="EL112" s="263"/>
      <c r="EM112" s="263"/>
      <c r="EN112" s="263"/>
      <c r="EO112" s="263"/>
      <c r="EP112" s="263"/>
      <c r="EQ112" s="263"/>
      <c r="ER112" s="263"/>
      <c r="ES112" s="263"/>
      <c r="ET112" s="263"/>
      <c r="EU112" s="263"/>
      <c r="EV112" s="263"/>
      <c r="EW112" s="263"/>
      <c r="EX112" s="263"/>
      <c r="EY112" s="263"/>
      <c r="EZ112" s="263"/>
      <c r="FA112" s="263"/>
      <c r="FB112" s="263"/>
      <c r="FC112" s="263"/>
      <c r="FD112" s="263"/>
      <c r="FE112" s="263"/>
      <c r="FF112" s="263"/>
      <c r="FG112" s="263"/>
      <c r="FH112" s="263"/>
      <c r="FI112" s="263"/>
      <c r="FJ112" s="263"/>
      <c r="FK112" s="263"/>
      <c r="FL112" s="263"/>
      <c r="FM112" s="263"/>
      <c r="FN112" s="263"/>
      <c r="FO112" s="263"/>
      <c r="FP112" s="263"/>
      <c r="FQ112" s="263"/>
      <c r="FR112" s="263"/>
      <c r="FS112" s="263"/>
      <c r="FT112" s="263"/>
      <c r="FU112" s="263"/>
      <c r="FV112" s="263"/>
      <c r="FW112" s="263"/>
      <c r="FX112" s="263"/>
      <c r="FY112" s="263"/>
      <c r="FZ112" s="263"/>
      <c r="GA112" s="263"/>
      <c r="GB112" s="263"/>
      <c r="GC112" s="263"/>
      <c r="GD112" s="263"/>
      <c r="GE112" s="263"/>
      <c r="GF112" s="263"/>
      <c r="GG112" s="263"/>
      <c r="GH112" s="263"/>
      <c r="GI112" s="263"/>
      <c r="GJ112" s="263"/>
      <c r="GK112" s="263"/>
      <c r="GL112" s="263"/>
      <c r="GM112" s="263"/>
      <c r="GN112" s="263"/>
      <c r="GO112" s="263"/>
      <c r="GP112" s="263"/>
      <c r="GQ112" s="263"/>
      <c r="GR112" s="263"/>
      <c r="GS112" s="263"/>
      <c r="GT112" s="263"/>
      <c r="GU112" s="263"/>
      <c r="GV112" s="263"/>
      <c r="GW112" s="263"/>
      <c r="GX112" s="263"/>
      <c r="GY112" s="263"/>
      <c r="GZ112" s="263"/>
      <c r="HA112" s="263"/>
      <c r="HB112" s="263"/>
      <c r="HC112" s="263"/>
      <c r="HD112" s="263"/>
      <c r="HE112" s="263"/>
      <c r="HF112" s="263"/>
      <c r="HG112" s="263"/>
      <c r="HH112" s="263"/>
      <c r="HI112" s="263"/>
      <c r="HJ112" s="263"/>
      <c r="HK112" s="263"/>
      <c r="HL112" s="263"/>
      <c r="HM112" s="263"/>
      <c r="HN112" s="263"/>
      <c r="HO112" s="263"/>
      <c r="HP112" s="263"/>
      <c r="HQ112" s="263"/>
      <c r="HR112" s="263"/>
      <c r="HS112" s="263"/>
      <c r="HT112" s="263"/>
      <c r="HU112" s="263"/>
      <c r="HV112" s="263"/>
      <c r="HW112" s="263"/>
      <c r="HX112" s="263"/>
      <c r="HY112" s="263"/>
      <c r="HZ112" s="263"/>
      <c r="IA112" s="263"/>
      <c r="IB112" s="263"/>
      <c r="IC112" s="263"/>
      <c r="ID112" s="263"/>
      <c r="IE112" s="263"/>
      <c r="IF112" s="263"/>
      <c r="IG112" s="263"/>
      <c r="IH112" s="263"/>
      <c r="II112" s="263"/>
      <c r="IJ112" s="263"/>
      <c r="IK112" s="263"/>
      <c r="IL112" s="263"/>
    </row>
    <row r="113" spans="1:12" ht="17.25" customHeight="1">
      <c r="A113" s="638"/>
      <c r="B113" s="383"/>
      <c r="C113" s="382"/>
      <c r="D113" s="739"/>
      <c r="E113" s="736"/>
      <c r="F113" s="334"/>
      <c r="G113" s="400"/>
      <c r="H113" s="725"/>
      <c r="I113" s="401"/>
      <c r="J113" s="731"/>
      <c r="K113" s="639"/>
      <c r="L113" s="259"/>
    </row>
    <row r="114" spans="1:246" s="40" customFormat="1" ht="34.5" customHeight="1">
      <c r="A114" s="632" t="s">
        <v>1048</v>
      </c>
      <c r="B114" s="192" t="s">
        <v>1049</v>
      </c>
      <c r="C114" s="192"/>
      <c r="D114" s="723"/>
      <c r="E114" s="734">
        <v>400</v>
      </c>
      <c r="F114" s="192"/>
      <c r="G114" s="405"/>
      <c r="H114" s="723"/>
      <c r="I114" s="165">
        <f>I115+I128</f>
        <v>81076577369</v>
      </c>
      <c r="J114" s="728"/>
      <c r="K114" s="633">
        <f>K115+K128</f>
        <v>93911992250.94766</v>
      </c>
      <c r="L114" s="259">
        <f>I114-K114</f>
        <v>-12835414881.947662</v>
      </c>
      <c r="M114" s="314">
        <f>L114/K114</f>
        <v>-0.1366749290937137</v>
      </c>
      <c r="T114" s="263"/>
      <c r="U114" s="263"/>
      <c r="V114" s="263"/>
      <c r="W114" s="263"/>
      <c r="X114" s="263"/>
      <c r="Y114" s="263"/>
      <c r="Z114" s="263"/>
      <c r="AA114" s="263"/>
      <c r="AB114" s="263"/>
      <c r="AC114" s="263"/>
      <c r="AD114" s="263"/>
      <c r="AE114" s="263"/>
      <c r="AF114" s="263"/>
      <c r="AG114" s="263"/>
      <c r="AH114" s="263"/>
      <c r="AI114" s="263"/>
      <c r="AJ114" s="263"/>
      <c r="AK114" s="263"/>
      <c r="AL114" s="263"/>
      <c r="AM114" s="263"/>
      <c r="AN114" s="263"/>
      <c r="AO114" s="263"/>
      <c r="AP114" s="263"/>
      <c r="AQ114" s="263"/>
      <c r="AR114" s="263"/>
      <c r="AS114" s="263"/>
      <c r="AT114" s="263"/>
      <c r="AU114" s="263"/>
      <c r="AV114" s="263"/>
      <c r="AW114" s="263"/>
      <c r="AX114" s="263"/>
      <c r="AY114" s="263"/>
      <c r="AZ114" s="263"/>
      <c r="BA114" s="263"/>
      <c r="BB114" s="263"/>
      <c r="BC114" s="263"/>
      <c r="BD114" s="263"/>
      <c r="BE114" s="263"/>
      <c r="BF114" s="263"/>
      <c r="BG114" s="263"/>
      <c r="BH114" s="263"/>
      <c r="BI114" s="263"/>
      <c r="BJ114" s="263"/>
      <c r="BK114" s="263"/>
      <c r="BL114" s="263"/>
      <c r="BM114" s="263"/>
      <c r="BN114" s="263"/>
      <c r="BO114" s="263"/>
      <c r="BP114" s="263"/>
      <c r="BQ114" s="263"/>
      <c r="BR114" s="263"/>
      <c r="BS114" s="263"/>
      <c r="BT114" s="263"/>
      <c r="BU114" s="263"/>
      <c r="BV114" s="263"/>
      <c r="BW114" s="263"/>
      <c r="BX114" s="263"/>
      <c r="BY114" s="263"/>
      <c r="BZ114" s="263"/>
      <c r="CA114" s="263"/>
      <c r="CB114" s="263"/>
      <c r="CC114" s="263"/>
      <c r="CD114" s="263"/>
      <c r="CE114" s="263"/>
      <c r="CF114" s="263"/>
      <c r="CG114" s="263"/>
      <c r="CH114" s="263"/>
      <c r="CI114" s="263"/>
      <c r="CJ114" s="263"/>
      <c r="CK114" s="263"/>
      <c r="CL114" s="263"/>
      <c r="CM114" s="263"/>
      <c r="CN114" s="263"/>
      <c r="CO114" s="263"/>
      <c r="CP114" s="263"/>
      <c r="CQ114" s="263"/>
      <c r="CR114" s="263"/>
      <c r="CS114" s="263"/>
      <c r="CT114" s="263"/>
      <c r="CU114" s="263"/>
      <c r="CV114" s="263"/>
      <c r="CW114" s="263"/>
      <c r="CX114" s="263"/>
      <c r="CY114" s="263"/>
      <c r="CZ114" s="263"/>
      <c r="DA114" s="263"/>
      <c r="DB114" s="263"/>
      <c r="DC114" s="263"/>
      <c r="DD114" s="263"/>
      <c r="DE114" s="263"/>
      <c r="DF114" s="263"/>
      <c r="DG114" s="263"/>
      <c r="DH114" s="263"/>
      <c r="DI114" s="263"/>
      <c r="DJ114" s="263"/>
      <c r="DK114" s="263"/>
      <c r="DL114" s="263"/>
      <c r="DM114" s="263"/>
      <c r="DN114" s="263"/>
      <c r="DO114" s="263"/>
      <c r="DP114" s="263"/>
      <c r="DQ114" s="263"/>
      <c r="DR114" s="263"/>
      <c r="DS114" s="263"/>
      <c r="DT114" s="263"/>
      <c r="DU114" s="263"/>
      <c r="DV114" s="263"/>
      <c r="DW114" s="263"/>
      <c r="DX114" s="263"/>
      <c r="DY114" s="263"/>
      <c r="DZ114" s="263"/>
      <c r="EA114" s="263"/>
      <c r="EB114" s="263"/>
      <c r="EC114" s="263"/>
      <c r="ED114" s="263"/>
      <c r="EE114" s="263"/>
      <c r="EF114" s="263"/>
      <c r="EG114" s="263"/>
      <c r="EH114" s="263"/>
      <c r="EI114" s="263"/>
      <c r="EJ114" s="263"/>
      <c r="EK114" s="263"/>
      <c r="EL114" s="263"/>
      <c r="EM114" s="263"/>
      <c r="EN114" s="263"/>
      <c r="EO114" s="263"/>
      <c r="EP114" s="263"/>
      <c r="EQ114" s="263"/>
      <c r="ER114" s="263"/>
      <c r="ES114" s="263"/>
      <c r="ET114" s="263"/>
      <c r="EU114" s="263"/>
      <c r="EV114" s="263"/>
      <c r="EW114" s="263"/>
      <c r="EX114" s="263"/>
      <c r="EY114" s="263"/>
      <c r="EZ114" s="263"/>
      <c r="FA114" s="263"/>
      <c r="FB114" s="263"/>
      <c r="FC114" s="263"/>
      <c r="FD114" s="263"/>
      <c r="FE114" s="263"/>
      <c r="FF114" s="263"/>
      <c r="FG114" s="263"/>
      <c r="FH114" s="263"/>
      <c r="FI114" s="263"/>
      <c r="FJ114" s="263"/>
      <c r="FK114" s="263"/>
      <c r="FL114" s="263"/>
      <c r="FM114" s="263"/>
      <c r="FN114" s="263"/>
      <c r="FO114" s="263"/>
      <c r="FP114" s="263"/>
      <c r="FQ114" s="263"/>
      <c r="FR114" s="263"/>
      <c r="FS114" s="263"/>
      <c r="FT114" s="263"/>
      <c r="FU114" s="263"/>
      <c r="FV114" s="263"/>
      <c r="FW114" s="263"/>
      <c r="FX114" s="263"/>
      <c r="FY114" s="263"/>
      <c r="FZ114" s="263"/>
      <c r="GA114" s="263"/>
      <c r="GB114" s="263"/>
      <c r="GC114" s="263"/>
      <c r="GD114" s="263"/>
      <c r="GE114" s="263"/>
      <c r="GF114" s="263"/>
      <c r="GG114" s="263"/>
      <c r="GH114" s="263"/>
      <c r="GI114" s="263"/>
      <c r="GJ114" s="263"/>
      <c r="GK114" s="263"/>
      <c r="GL114" s="263"/>
      <c r="GM114" s="263"/>
      <c r="GN114" s="263"/>
      <c r="GO114" s="263"/>
      <c r="GP114" s="263"/>
      <c r="GQ114" s="263"/>
      <c r="GR114" s="263"/>
      <c r="GS114" s="263"/>
      <c r="GT114" s="263"/>
      <c r="GU114" s="263"/>
      <c r="GV114" s="263"/>
      <c r="GW114" s="263"/>
      <c r="GX114" s="263"/>
      <c r="GY114" s="263"/>
      <c r="GZ114" s="263"/>
      <c r="HA114" s="263"/>
      <c r="HB114" s="263"/>
      <c r="HC114" s="263"/>
      <c r="HD114" s="263"/>
      <c r="HE114" s="263"/>
      <c r="HF114" s="263"/>
      <c r="HG114" s="263"/>
      <c r="HH114" s="263"/>
      <c r="HI114" s="263"/>
      <c r="HJ114" s="263"/>
      <c r="HK114" s="263"/>
      <c r="HL114" s="263"/>
      <c r="HM114" s="263"/>
      <c r="HN114" s="263"/>
      <c r="HO114" s="263"/>
      <c r="HP114" s="263"/>
      <c r="HQ114" s="263"/>
      <c r="HR114" s="263"/>
      <c r="HS114" s="263"/>
      <c r="HT114" s="263"/>
      <c r="HU114" s="263"/>
      <c r="HV114" s="263"/>
      <c r="HW114" s="263"/>
      <c r="HX114" s="263"/>
      <c r="HY114" s="263"/>
      <c r="HZ114" s="263"/>
      <c r="IA114" s="263"/>
      <c r="IB114" s="263"/>
      <c r="IC114" s="263"/>
      <c r="ID114" s="263"/>
      <c r="IE114" s="263"/>
      <c r="IF114" s="263"/>
      <c r="IG114" s="263"/>
      <c r="IH114" s="263"/>
      <c r="II114" s="263"/>
      <c r="IJ114" s="263"/>
      <c r="IK114" s="263"/>
      <c r="IL114" s="263"/>
    </row>
    <row r="115" spans="1:246" s="40" customFormat="1" ht="30" customHeight="1">
      <c r="A115" s="632" t="s">
        <v>992</v>
      </c>
      <c r="B115" s="192" t="s">
        <v>1050</v>
      </c>
      <c r="C115" s="192"/>
      <c r="D115" s="723"/>
      <c r="E115" s="734">
        <v>410</v>
      </c>
      <c r="F115" s="192"/>
      <c r="G115" s="402" t="s">
        <v>1177</v>
      </c>
      <c r="H115" s="723"/>
      <c r="I115" s="165">
        <f>SUM(I116:I127)</f>
        <v>81076577369</v>
      </c>
      <c r="J115" s="728"/>
      <c r="K115" s="633">
        <f>SUM(K116:K127)</f>
        <v>93911992250.94766</v>
      </c>
      <c r="L115" s="259">
        <f>I115-K115</f>
        <v>-12835414881.947662</v>
      </c>
      <c r="M115" s="314">
        <f>L115/K115</f>
        <v>-0.1366749290937137</v>
      </c>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263"/>
      <c r="BA115" s="263"/>
      <c r="BB115" s="263"/>
      <c r="BC115" s="263"/>
      <c r="BD115" s="263"/>
      <c r="BE115" s="263"/>
      <c r="BF115" s="263"/>
      <c r="BG115" s="263"/>
      <c r="BH115" s="263"/>
      <c r="BI115" s="263"/>
      <c r="BJ115" s="263"/>
      <c r="BK115" s="263"/>
      <c r="BL115" s="263"/>
      <c r="BM115" s="263"/>
      <c r="BN115" s="263"/>
      <c r="BO115" s="263"/>
      <c r="BP115" s="263"/>
      <c r="BQ115" s="263"/>
      <c r="BR115" s="263"/>
      <c r="BS115" s="263"/>
      <c r="BT115" s="263"/>
      <c r="BU115" s="263"/>
      <c r="BV115" s="263"/>
      <c r="BW115" s="263"/>
      <c r="BX115" s="263"/>
      <c r="BY115" s="263"/>
      <c r="BZ115" s="263"/>
      <c r="CA115" s="263"/>
      <c r="CB115" s="263"/>
      <c r="CC115" s="263"/>
      <c r="CD115" s="263"/>
      <c r="CE115" s="263"/>
      <c r="CF115" s="263"/>
      <c r="CG115" s="263"/>
      <c r="CH115" s="263"/>
      <c r="CI115" s="263"/>
      <c r="CJ115" s="263"/>
      <c r="CK115" s="263"/>
      <c r="CL115" s="263"/>
      <c r="CM115" s="263"/>
      <c r="CN115" s="263"/>
      <c r="CO115" s="263"/>
      <c r="CP115" s="263"/>
      <c r="CQ115" s="263"/>
      <c r="CR115" s="263"/>
      <c r="CS115" s="263"/>
      <c r="CT115" s="263"/>
      <c r="CU115" s="263"/>
      <c r="CV115" s="263"/>
      <c r="CW115" s="263"/>
      <c r="CX115" s="263"/>
      <c r="CY115" s="263"/>
      <c r="CZ115" s="263"/>
      <c r="DA115" s="263"/>
      <c r="DB115" s="263"/>
      <c r="DC115" s="263"/>
      <c r="DD115" s="263"/>
      <c r="DE115" s="263"/>
      <c r="DF115" s="263"/>
      <c r="DG115" s="263"/>
      <c r="DH115" s="263"/>
      <c r="DI115" s="263"/>
      <c r="DJ115" s="263"/>
      <c r="DK115" s="263"/>
      <c r="DL115" s="263"/>
      <c r="DM115" s="263"/>
      <c r="DN115" s="263"/>
      <c r="DO115" s="263"/>
      <c r="DP115" s="263"/>
      <c r="DQ115" s="263"/>
      <c r="DR115" s="263"/>
      <c r="DS115" s="263"/>
      <c r="DT115" s="263"/>
      <c r="DU115" s="263"/>
      <c r="DV115" s="263"/>
      <c r="DW115" s="263"/>
      <c r="DX115" s="263"/>
      <c r="DY115" s="263"/>
      <c r="DZ115" s="263"/>
      <c r="EA115" s="263"/>
      <c r="EB115" s="263"/>
      <c r="EC115" s="263"/>
      <c r="ED115" s="263"/>
      <c r="EE115" s="263"/>
      <c r="EF115" s="263"/>
      <c r="EG115" s="263"/>
      <c r="EH115" s="263"/>
      <c r="EI115" s="263"/>
      <c r="EJ115" s="263"/>
      <c r="EK115" s="263"/>
      <c r="EL115" s="263"/>
      <c r="EM115" s="263"/>
      <c r="EN115" s="263"/>
      <c r="EO115" s="263"/>
      <c r="EP115" s="263"/>
      <c r="EQ115" s="263"/>
      <c r="ER115" s="263"/>
      <c r="ES115" s="263"/>
      <c r="ET115" s="263"/>
      <c r="EU115" s="263"/>
      <c r="EV115" s="263"/>
      <c r="EW115" s="263"/>
      <c r="EX115" s="263"/>
      <c r="EY115" s="263"/>
      <c r="EZ115" s="263"/>
      <c r="FA115" s="263"/>
      <c r="FB115" s="263"/>
      <c r="FC115" s="263"/>
      <c r="FD115" s="263"/>
      <c r="FE115" s="263"/>
      <c r="FF115" s="263"/>
      <c r="FG115" s="263"/>
      <c r="FH115" s="263"/>
      <c r="FI115" s="263"/>
      <c r="FJ115" s="263"/>
      <c r="FK115" s="263"/>
      <c r="FL115" s="263"/>
      <c r="FM115" s="263"/>
      <c r="FN115" s="263"/>
      <c r="FO115" s="263"/>
      <c r="FP115" s="263"/>
      <c r="FQ115" s="263"/>
      <c r="FR115" s="263"/>
      <c r="FS115" s="263"/>
      <c r="FT115" s="263"/>
      <c r="FU115" s="263"/>
      <c r="FV115" s="263"/>
      <c r="FW115" s="263"/>
      <c r="FX115" s="263"/>
      <c r="FY115" s="263"/>
      <c r="FZ115" s="263"/>
      <c r="GA115" s="263"/>
      <c r="GB115" s="263"/>
      <c r="GC115" s="263"/>
      <c r="GD115" s="263"/>
      <c r="GE115" s="263"/>
      <c r="GF115" s="263"/>
      <c r="GG115" s="263"/>
      <c r="GH115" s="263"/>
      <c r="GI115" s="263"/>
      <c r="GJ115" s="263"/>
      <c r="GK115" s="263"/>
      <c r="GL115" s="263"/>
      <c r="GM115" s="263"/>
      <c r="GN115" s="263"/>
      <c r="GO115" s="263"/>
      <c r="GP115" s="263"/>
      <c r="GQ115" s="263"/>
      <c r="GR115" s="263"/>
      <c r="GS115" s="263"/>
      <c r="GT115" s="263"/>
      <c r="GU115" s="263"/>
      <c r="GV115" s="263"/>
      <c r="GW115" s="263"/>
      <c r="GX115" s="263"/>
      <c r="GY115" s="263"/>
      <c r="GZ115" s="263"/>
      <c r="HA115" s="263"/>
      <c r="HB115" s="263"/>
      <c r="HC115" s="263"/>
      <c r="HD115" s="263"/>
      <c r="HE115" s="263"/>
      <c r="HF115" s="263"/>
      <c r="HG115" s="263"/>
      <c r="HH115" s="263"/>
      <c r="HI115" s="263"/>
      <c r="HJ115" s="263"/>
      <c r="HK115" s="263"/>
      <c r="HL115" s="263"/>
      <c r="HM115" s="263"/>
      <c r="HN115" s="263"/>
      <c r="HO115" s="263"/>
      <c r="HP115" s="263"/>
      <c r="HQ115" s="263"/>
      <c r="HR115" s="263"/>
      <c r="HS115" s="263"/>
      <c r="HT115" s="263"/>
      <c r="HU115" s="263"/>
      <c r="HV115" s="263"/>
      <c r="HW115" s="263"/>
      <c r="HX115" s="263"/>
      <c r="HY115" s="263"/>
      <c r="HZ115" s="263"/>
      <c r="IA115" s="263"/>
      <c r="IB115" s="263"/>
      <c r="IC115" s="263"/>
      <c r="ID115" s="263"/>
      <c r="IE115" s="263"/>
      <c r="IF115" s="263"/>
      <c r="IG115" s="263"/>
      <c r="IH115" s="263"/>
      <c r="II115" s="263"/>
      <c r="IJ115" s="263"/>
      <c r="IK115" s="263"/>
      <c r="IL115" s="263"/>
    </row>
    <row r="116" spans="1:246" s="40" customFormat="1" ht="15.75" customHeight="1">
      <c r="A116" s="634"/>
      <c r="B116" s="341" t="s">
        <v>925</v>
      </c>
      <c r="C116" s="204" t="s">
        <v>1051</v>
      </c>
      <c r="D116" s="724"/>
      <c r="E116" s="735">
        <v>411</v>
      </c>
      <c r="F116" s="204"/>
      <c r="G116" s="405"/>
      <c r="H116" s="724"/>
      <c r="I116" s="91">
        <v>53959850000</v>
      </c>
      <c r="J116" s="730"/>
      <c r="K116" s="636">
        <v>53959850000</v>
      </c>
      <c r="L116" s="259">
        <f>I116-K116</f>
        <v>0</v>
      </c>
      <c r="M116" s="314">
        <f>L116/K116</f>
        <v>0</v>
      </c>
      <c r="T116" s="263"/>
      <c r="U116" s="263"/>
      <c r="V116" s="263"/>
      <c r="W116" s="263"/>
      <c r="X116" s="263"/>
      <c r="Y116" s="263"/>
      <c r="Z116" s="263"/>
      <c r="AA116" s="263"/>
      <c r="AB116" s="263"/>
      <c r="AC116" s="263"/>
      <c r="AD116" s="263"/>
      <c r="AE116" s="263"/>
      <c r="AF116" s="263"/>
      <c r="AG116" s="263"/>
      <c r="AH116" s="263"/>
      <c r="AI116" s="263"/>
      <c r="AJ116" s="263"/>
      <c r="AK116" s="263"/>
      <c r="AL116" s="263"/>
      <c r="AM116" s="263"/>
      <c r="AN116" s="263"/>
      <c r="AO116" s="263"/>
      <c r="AP116" s="263"/>
      <c r="AQ116" s="263"/>
      <c r="AR116" s="263"/>
      <c r="AS116" s="263"/>
      <c r="AT116" s="263"/>
      <c r="AU116" s="263"/>
      <c r="AV116" s="263"/>
      <c r="AW116" s="263"/>
      <c r="AX116" s="263"/>
      <c r="AY116" s="263"/>
      <c r="AZ116" s="263"/>
      <c r="BA116" s="263"/>
      <c r="BB116" s="263"/>
      <c r="BC116" s="263"/>
      <c r="BD116" s="263"/>
      <c r="BE116" s="263"/>
      <c r="BF116" s="263"/>
      <c r="BG116" s="263"/>
      <c r="BH116" s="263"/>
      <c r="BI116" s="263"/>
      <c r="BJ116" s="263"/>
      <c r="BK116" s="263"/>
      <c r="BL116" s="263"/>
      <c r="BM116" s="263"/>
      <c r="BN116" s="263"/>
      <c r="BO116" s="263"/>
      <c r="BP116" s="263"/>
      <c r="BQ116" s="263"/>
      <c r="BR116" s="263"/>
      <c r="BS116" s="263"/>
      <c r="BT116" s="263"/>
      <c r="BU116" s="263"/>
      <c r="BV116" s="263"/>
      <c r="BW116" s="263"/>
      <c r="BX116" s="263"/>
      <c r="BY116" s="263"/>
      <c r="BZ116" s="263"/>
      <c r="CA116" s="263"/>
      <c r="CB116" s="263"/>
      <c r="CC116" s="263"/>
      <c r="CD116" s="263"/>
      <c r="CE116" s="263"/>
      <c r="CF116" s="263"/>
      <c r="CG116" s="263"/>
      <c r="CH116" s="263"/>
      <c r="CI116" s="263"/>
      <c r="CJ116" s="263"/>
      <c r="CK116" s="263"/>
      <c r="CL116" s="263"/>
      <c r="CM116" s="263"/>
      <c r="CN116" s="263"/>
      <c r="CO116" s="263"/>
      <c r="CP116" s="263"/>
      <c r="CQ116" s="263"/>
      <c r="CR116" s="263"/>
      <c r="CS116" s="263"/>
      <c r="CT116" s="263"/>
      <c r="CU116" s="263"/>
      <c r="CV116" s="263"/>
      <c r="CW116" s="263"/>
      <c r="CX116" s="263"/>
      <c r="CY116" s="263"/>
      <c r="CZ116" s="263"/>
      <c r="DA116" s="263"/>
      <c r="DB116" s="263"/>
      <c r="DC116" s="263"/>
      <c r="DD116" s="263"/>
      <c r="DE116" s="263"/>
      <c r="DF116" s="263"/>
      <c r="DG116" s="263"/>
      <c r="DH116" s="263"/>
      <c r="DI116" s="263"/>
      <c r="DJ116" s="263"/>
      <c r="DK116" s="263"/>
      <c r="DL116" s="263"/>
      <c r="DM116" s="263"/>
      <c r="DN116" s="263"/>
      <c r="DO116" s="263"/>
      <c r="DP116" s="263"/>
      <c r="DQ116" s="263"/>
      <c r="DR116" s="263"/>
      <c r="DS116" s="263"/>
      <c r="DT116" s="263"/>
      <c r="DU116" s="263"/>
      <c r="DV116" s="263"/>
      <c r="DW116" s="263"/>
      <c r="DX116" s="263"/>
      <c r="DY116" s="263"/>
      <c r="DZ116" s="263"/>
      <c r="EA116" s="263"/>
      <c r="EB116" s="263"/>
      <c r="EC116" s="263"/>
      <c r="ED116" s="263"/>
      <c r="EE116" s="263"/>
      <c r="EF116" s="263"/>
      <c r="EG116" s="263"/>
      <c r="EH116" s="263"/>
      <c r="EI116" s="263"/>
      <c r="EJ116" s="263"/>
      <c r="EK116" s="263"/>
      <c r="EL116" s="263"/>
      <c r="EM116" s="263"/>
      <c r="EN116" s="263"/>
      <c r="EO116" s="263"/>
      <c r="EP116" s="263"/>
      <c r="EQ116" s="263"/>
      <c r="ER116" s="263"/>
      <c r="ES116" s="263"/>
      <c r="ET116" s="263"/>
      <c r="EU116" s="263"/>
      <c r="EV116" s="263"/>
      <c r="EW116" s="263"/>
      <c r="EX116" s="263"/>
      <c r="EY116" s="263"/>
      <c r="EZ116" s="263"/>
      <c r="FA116" s="263"/>
      <c r="FB116" s="263"/>
      <c r="FC116" s="263"/>
      <c r="FD116" s="263"/>
      <c r="FE116" s="263"/>
      <c r="FF116" s="263"/>
      <c r="FG116" s="263"/>
      <c r="FH116" s="263"/>
      <c r="FI116" s="263"/>
      <c r="FJ116" s="263"/>
      <c r="FK116" s="263"/>
      <c r="FL116" s="263"/>
      <c r="FM116" s="263"/>
      <c r="FN116" s="263"/>
      <c r="FO116" s="263"/>
      <c r="FP116" s="263"/>
      <c r="FQ116" s="263"/>
      <c r="FR116" s="263"/>
      <c r="FS116" s="263"/>
      <c r="FT116" s="263"/>
      <c r="FU116" s="263"/>
      <c r="FV116" s="263"/>
      <c r="FW116" s="263"/>
      <c r="FX116" s="263"/>
      <c r="FY116" s="263"/>
      <c r="FZ116" s="263"/>
      <c r="GA116" s="263"/>
      <c r="GB116" s="263"/>
      <c r="GC116" s="263"/>
      <c r="GD116" s="263"/>
      <c r="GE116" s="263"/>
      <c r="GF116" s="263"/>
      <c r="GG116" s="263"/>
      <c r="GH116" s="263"/>
      <c r="GI116" s="263"/>
      <c r="GJ116" s="263"/>
      <c r="GK116" s="263"/>
      <c r="GL116" s="263"/>
      <c r="GM116" s="263"/>
      <c r="GN116" s="263"/>
      <c r="GO116" s="263"/>
      <c r="GP116" s="263"/>
      <c r="GQ116" s="263"/>
      <c r="GR116" s="263"/>
      <c r="GS116" s="263"/>
      <c r="GT116" s="263"/>
      <c r="GU116" s="263"/>
      <c r="GV116" s="263"/>
      <c r="GW116" s="263"/>
      <c r="GX116" s="263"/>
      <c r="GY116" s="263"/>
      <c r="GZ116" s="263"/>
      <c r="HA116" s="263"/>
      <c r="HB116" s="263"/>
      <c r="HC116" s="263"/>
      <c r="HD116" s="263"/>
      <c r="HE116" s="263"/>
      <c r="HF116" s="263"/>
      <c r="HG116" s="263"/>
      <c r="HH116" s="263"/>
      <c r="HI116" s="263"/>
      <c r="HJ116" s="263"/>
      <c r="HK116" s="263"/>
      <c r="HL116" s="263"/>
      <c r="HM116" s="263"/>
      <c r="HN116" s="263"/>
      <c r="HO116" s="263"/>
      <c r="HP116" s="263"/>
      <c r="HQ116" s="263"/>
      <c r="HR116" s="263"/>
      <c r="HS116" s="263"/>
      <c r="HT116" s="263"/>
      <c r="HU116" s="263"/>
      <c r="HV116" s="263"/>
      <c r="HW116" s="263"/>
      <c r="HX116" s="263"/>
      <c r="HY116" s="263"/>
      <c r="HZ116" s="263"/>
      <c r="IA116" s="263"/>
      <c r="IB116" s="263"/>
      <c r="IC116" s="263"/>
      <c r="ID116" s="263"/>
      <c r="IE116" s="263"/>
      <c r="IF116" s="263"/>
      <c r="IG116" s="263"/>
      <c r="IH116" s="263"/>
      <c r="II116" s="263"/>
      <c r="IJ116" s="263"/>
      <c r="IK116" s="263"/>
      <c r="IL116" s="263"/>
    </row>
    <row r="117" spans="1:246" s="40" customFormat="1" ht="15.75" customHeight="1">
      <c r="A117" s="634"/>
      <c r="B117" s="341" t="s">
        <v>928</v>
      </c>
      <c r="C117" s="204" t="s">
        <v>1052</v>
      </c>
      <c r="D117" s="724"/>
      <c r="E117" s="735">
        <v>412</v>
      </c>
      <c r="F117" s="204"/>
      <c r="G117" s="405"/>
      <c r="H117" s="724"/>
      <c r="I117" s="91">
        <v>16090726000</v>
      </c>
      <c r="J117" s="730"/>
      <c r="K117" s="636">
        <v>16090726000</v>
      </c>
      <c r="L117" s="259">
        <f>I117-K117</f>
        <v>0</v>
      </c>
      <c r="M117" s="314">
        <f>L117/K117</f>
        <v>0</v>
      </c>
      <c r="T117" s="263"/>
      <c r="U117" s="263"/>
      <c r="V117" s="263"/>
      <c r="W117" s="263"/>
      <c r="X117" s="263"/>
      <c r="Y117" s="263"/>
      <c r="Z117" s="263"/>
      <c r="AA117" s="263"/>
      <c r="AB117" s="263"/>
      <c r="AC117" s="263"/>
      <c r="AD117" s="263"/>
      <c r="AE117" s="263"/>
      <c r="AF117" s="263"/>
      <c r="AG117" s="263"/>
      <c r="AH117" s="263"/>
      <c r="AI117" s="263"/>
      <c r="AJ117" s="263"/>
      <c r="AK117" s="263"/>
      <c r="AL117" s="263"/>
      <c r="AM117" s="263"/>
      <c r="AN117" s="263"/>
      <c r="AO117" s="263"/>
      <c r="AP117" s="263"/>
      <c r="AQ117" s="263"/>
      <c r="AR117" s="263"/>
      <c r="AS117" s="263"/>
      <c r="AT117" s="263"/>
      <c r="AU117" s="263"/>
      <c r="AV117" s="263"/>
      <c r="AW117" s="263"/>
      <c r="AX117" s="263"/>
      <c r="AY117" s="263"/>
      <c r="AZ117" s="263"/>
      <c r="BA117" s="263"/>
      <c r="BB117" s="263"/>
      <c r="BC117" s="263"/>
      <c r="BD117" s="263"/>
      <c r="BE117" s="263"/>
      <c r="BF117" s="263"/>
      <c r="BG117" s="263"/>
      <c r="BH117" s="263"/>
      <c r="BI117" s="263"/>
      <c r="BJ117" s="263"/>
      <c r="BK117" s="263"/>
      <c r="BL117" s="263"/>
      <c r="BM117" s="263"/>
      <c r="BN117" s="263"/>
      <c r="BO117" s="263"/>
      <c r="BP117" s="263"/>
      <c r="BQ117" s="263"/>
      <c r="BR117" s="263"/>
      <c r="BS117" s="263"/>
      <c r="BT117" s="263"/>
      <c r="BU117" s="263"/>
      <c r="BV117" s="263"/>
      <c r="BW117" s="263"/>
      <c r="BX117" s="263"/>
      <c r="BY117" s="263"/>
      <c r="BZ117" s="263"/>
      <c r="CA117" s="263"/>
      <c r="CB117" s="263"/>
      <c r="CC117" s="263"/>
      <c r="CD117" s="263"/>
      <c r="CE117" s="263"/>
      <c r="CF117" s="263"/>
      <c r="CG117" s="263"/>
      <c r="CH117" s="263"/>
      <c r="CI117" s="263"/>
      <c r="CJ117" s="263"/>
      <c r="CK117" s="263"/>
      <c r="CL117" s="263"/>
      <c r="CM117" s="263"/>
      <c r="CN117" s="263"/>
      <c r="CO117" s="263"/>
      <c r="CP117" s="263"/>
      <c r="CQ117" s="263"/>
      <c r="CR117" s="263"/>
      <c r="CS117" s="263"/>
      <c r="CT117" s="263"/>
      <c r="CU117" s="263"/>
      <c r="CV117" s="263"/>
      <c r="CW117" s="263"/>
      <c r="CX117" s="263"/>
      <c r="CY117" s="263"/>
      <c r="CZ117" s="263"/>
      <c r="DA117" s="263"/>
      <c r="DB117" s="263"/>
      <c r="DC117" s="263"/>
      <c r="DD117" s="263"/>
      <c r="DE117" s="263"/>
      <c r="DF117" s="263"/>
      <c r="DG117" s="263"/>
      <c r="DH117" s="263"/>
      <c r="DI117" s="263"/>
      <c r="DJ117" s="263"/>
      <c r="DK117" s="263"/>
      <c r="DL117" s="263"/>
      <c r="DM117" s="263"/>
      <c r="DN117" s="263"/>
      <c r="DO117" s="263"/>
      <c r="DP117" s="263"/>
      <c r="DQ117" s="263"/>
      <c r="DR117" s="263"/>
      <c r="DS117" s="263"/>
      <c r="DT117" s="263"/>
      <c r="DU117" s="263"/>
      <c r="DV117" s="263"/>
      <c r="DW117" s="263"/>
      <c r="DX117" s="263"/>
      <c r="DY117" s="263"/>
      <c r="DZ117" s="263"/>
      <c r="EA117" s="263"/>
      <c r="EB117" s="263"/>
      <c r="EC117" s="263"/>
      <c r="ED117" s="263"/>
      <c r="EE117" s="263"/>
      <c r="EF117" s="263"/>
      <c r="EG117" s="263"/>
      <c r="EH117" s="263"/>
      <c r="EI117" s="263"/>
      <c r="EJ117" s="263"/>
      <c r="EK117" s="263"/>
      <c r="EL117" s="263"/>
      <c r="EM117" s="263"/>
      <c r="EN117" s="263"/>
      <c r="EO117" s="263"/>
      <c r="EP117" s="263"/>
      <c r="EQ117" s="263"/>
      <c r="ER117" s="263"/>
      <c r="ES117" s="263"/>
      <c r="ET117" s="263"/>
      <c r="EU117" s="263"/>
      <c r="EV117" s="263"/>
      <c r="EW117" s="263"/>
      <c r="EX117" s="263"/>
      <c r="EY117" s="263"/>
      <c r="EZ117" s="263"/>
      <c r="FA117" s="263"/>
      <c r="FB117" s="263"/>
      <c r="FC117" s="263"/>
      <c r="FD117" s="263"/>
      <c r="FE117" s="263"/>
      <c r="FF117" s="263"/>
      <c r="FG117" s="263"/>
      <c r="FH117" s="263"/>
      <c r="FI117" s="263"/>
      <c r="FJ117" s="263"/>
      <c r="FK117" s="263"/>
      <c r="FL117" s="263"/>
      <c r="FM117" s="263"/>
      <c r="FN117" s="263"/>
      <c r="FO117" s="263"/>
      <c r="FP117" s="263"/>
      <c r="FQ117" s="263"/>
      <c r="FR117" s="263"/>
      <c r="FS117" s="263"/>
      <c r="FT117" s="263"/>
      <c r="FU117" s="263"/>
      <c r="FV117" s="263"/>
      <c r="FW117" s="263"/>
      <c r="FX117" s="263"/>
      <c r="FY117" s="263"/>
      <c r="FZ117" s="263"/>
      <c r="GA117" s="263"/>
      <c r="GB117" s="263"/>
      <c r="GC117" s="263"/>
      <c r="GD117" s="263"/>
      <c r="GE117" s="263"/>
      <c r="GF117" s="263"/>
      <c r="GG117" s="263"/>
      <c r="GH117" s="263"/>
      <c r="GI117" s="263"/>
      <c r="GJ117" s="263"/>
      <c r="GK117" s="263"/>
      <c r="GL117" s="263"/>
      <c r="GM117" s="263"/>
      <c r="GN117" s="263"/>
      <c r="GO117" s="263"/>
      <c r="GP117" s="263"/>
      <c r="GQ117" s="263"/>
      <c r="GR117" s="263"/>
      <c r="GS117" s="263"/>
      <c r="GT117" s="263"/>
      <c r="GU117" s="263"/>
      <c r="GV117" s="263"/>
      <c r="GW117" s="263"/>
      <c r="GX117" s="263"/>
      <c r="GY117" s="263"/>
      <c r="GZ117" s="263"/>
      <c r="HA117" s="263"/>
      <c r="HB117" s="263"/>
      <c r="HC117" s="263"/>
      <c r="HD117" s="263"/>
      <c r="HE117" s="263"/>
      <c r="HF117" s="263"/>
      <c r="HG117" s="263"/>
      <c r="HH117" s="263"/>
      <c r="HI117" s="263"/>
      <c r="HJ117" s="263"/>
      <c r="HK117" s="263"/>
      <c r="HL117" s="263"/>
      <c r="HM117" s="263"/>
      <c r="HN117" s="263"/>
      <c r="HO117" s="263"/>
      <c r="HP117" s="263"/>
      <c r="HQ117" s="263"/>
      <c r="HR117" s="263"/>
      <c r="HS117" s="263"/>
      <c r="HT117" s="263"/>
      <c r="HU117" s="263"/>
      <c r="HV117" s="263"/>
      <c r="HW117" s="263"/>
      <c r="HX117" s="263"/>
      <c r="HY117" s="263"/>
      <c r="HZ117" s="263"/>
      <c r="IA117" s="263"/>
      <c r="IB117" s="263"/>
      <c r="IC117" s="263"/>
      <c r="ID117" s="263"/>
      <c r="IE117" s="263"/>
      <c r="IF117" s="263"/>
      <c r="IG117" s="263"/>
      <c r="IH117" s="263"/>
      <c r="II117" s="263"/>
      <c r="IJ117" s="263"/>
      <c r="IK117" s="263"/>
      <c r="IL117" s="263"/>
    </row>
    <row r="118" spans="1:246" s="40" customFormat="1" ht="15.75" customHeight="1" hidden="1">
      <c r="A118" s="634"/>
      <c r="B118" s="341" t="s">
        <v>931</v>
      </c>
      <c r="C118" s="204" t="s">
        <v>1053</v>
      </c>
      <c r="D118" s="724"/>
      <c r="E118" s="735">
        <v>413</v>
      </c>
      <c r="F118" s="204"/>
      <c r="G118" s="405"/>
      <c r="H118" s="724"/>
      <c r="I118" s="20">
        <v>0</v>
      </c>
      <c r="J118" s="730"/>
      <c r="K118" s="636">
        <v>0</v>
      </c>
      <c r="L118" s="259"/>
      <c r="M118" s="314"/>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c r="BB118" s="263"/>
      <c r="BC118" s="263"/>
      <c r="BD118" s="263"/>
      <c r="BE118" s="263"/>
      <c r="BF118" s="263"/>
      <c r="BG118" s="263"/>
      <c r="BH118" s="263"/>
      <c r="BI118" s="263"/>
      <c r="BJ118" s="263"/>
      <c r="BK118" s="263"/>
      <c r="BL118" s="263"/>
      <c r="BM118" s="263"/>
      <c r="BN118" s="263"/>
      <c r="BO118" s="263"/>
      <c r="BP118" s="263"/>
      <c r="BQ118" s="263"/>
      <c r="BR118" s="263"/>
      <c r="BS118" s="263"/>
      <c r="BT118" s="263"/>
      <c r="BU118" s="263"/>
      <c r="BV118" s="263"/>
      <c r="BW118" s="263"/>
      <c r="BX118" s="263"/>
      <c r="BY118" s="263"/>
      <c r="BZ118" s="263"/>
      <c r="CA118" s="263"/>
      <c r="CB118" s="263"/>
      <c r="CC118" s="263"/>
      <c r="CD118" s="263"/>
      <c r="CE118" s="263"/>
      <c r="CF118" s="263"/>
      <c r="CG118" s="263"/>
      <c r="CH118" s="263"/>
      <c r="CI118" s="263"/>
      <c r="CJ118" s="263"/>
      <c r="CK118" s="263"/>
      <c r="CL118" s="263"/>
      <c r="CM118" s="263"/>
      <c r="CN118" s="263"/>
      <c r="CO118" s="263"/>
      <c r="CP118" s="263"/>
      <c r="CQ118" s="263"/>
      <c r="CR118" s="263"/>
      <c r="CS118" s="263"/>
      <c r="CT118" s="263"/>
      <c r="CU118" s="263"/>
      <c r="CV118" s="263"/>
      <c r="CW118" s="263"/>
      <c r="CX118" s="263"/>
      <c r="CY118" s="263"/>
      <c r="CZ118" s="263"/>
      <c r="DA118" s="263"/>
      <c r="DB118" s="263"/>
      <c r="DC118" s="263"/>
      <c r="DD118" s="263"/>
      <c r="DE118" s="263"/>
      <c r="DF118" s="263"/>
      <c r="DG118" s="263"/>
      <c r="DH118" s="263"/>
      <c r="DI118" s="263"/>
      <c r="DJ118" s="263"/>
      <c r="DK118" s="263"/>
      <c r="DL118" s="263"/>
      <c r="DM118" s="263"/>
      <c r="DN118" s="263"/>
      <c r="DO118" s="263"/>
      <c r="DP118" s="263"/>
      <c r="DQ118" s="263"/>
      <c r="DR118" s="263"/>
      <c r="DS118" s="263"/>
      <c r="DT118" s="263"/>
      <c r="DU118" s="263"/>
      <c r="DV118" s="263"/>
      <c r="DW118" s="263"/>
      <c r="DX118" s="263"/>
      <c r="DY118" s="263"/>
      <c r="DZ118" s="263"/>
      <c r="EA118" s="263"/>
      <c r="EB118" s="263"/>
      <c r="EC118" s="263"/>
      <c r="ED118" s="263"/>
      <c r="EE118" s="263"/>
      <c r="EF118" s="263"/>
      <c r="EG118" s="263"/>
      <c r="EH118" s="263"/>
      <c r="EI118" s="263"/>
      <c r="EJ118" s="263"/>
      <c r="EK118" s="263"/>
      <c r="EL118" s="263"/>
      <c r="EM118" s="263"/>
      <c r="EN118" s="263"/>
      <c r="EO118" s="263"/>
      <c r="EP118" s="263"/>
      <c r="EQ118" s="263"/>
      <c r="ER118" s="263"/>
      <c r="ES118" s="263"/>
      <c r="ET118" s="263"/>
      <c r="EU118" s="263"/>
      <c r="EV118" s="263"/>
      <c r="EW118" s="263"/>
      <c r="EX118" s="263"/>
      <c r="EY118" s="263"/>
      <c r="EZ118" s="263"/>
      <c r="FA118" s="263"/>
      <c r="FB118" s="263"/>
      <c r="FC118" s="263"/>
      <c r="FD118" s="263"/>
      <c r="FE118" s="263"/>
      <c r="FF118" s="263"/>
      <c r="FG118" s="263"/>
      <c r="FH118" s="263"/>
      <c r="FI118" s="263"/>
      <c r="FJ118" s="263"/>
      <c r="FK118" s="263"/>
      <c r="FL118" s="263"/>
      <c r="FM118" s="263"/>
      <c r="FN118" s="263"/>
      <c r="FO118" s="263"/>
      <c r="FP118" s="263"/>
      <c r="FQ118" s="263"/>
      <c r="FR118" s="263"/>
      <c r="FS118" s="263"/>
      <c r="FT118" s="263"/>
      <c r="FU118" s="263"/>
      <c r="FV118" s="263"/>
      <c r="FW118" s="263"/>
      <c r="FX118" s="263"/>
      <c r="FY118" s="263"/>
      <c r="FZ118" s="263"/>
      <c r="GA118" s="263"/>
      <c r="GB118" s="263"/>
      <c r="GC118" s="263"/>
      <c r="GD118" s="263"/>
      <c r="GE118" s="263"/>
      <c r="GF118" s="263"/>
      <c r="GG118" s="263"/>
      <c r="GH118" s="263"/>
      <c r="GI118" s="263"/>
      <c r="GJ118" s="263"/>
      <c r="GK118" s="263"/>
      <c r="GL118" s="263"/>
      <c r="GM118" s="263"/>
      <c r="GN118" s="263"/>
      <c r="GO118" s="263"/>
      <c r="GP118" s="263"/>
      <c r="GQ118" s="263"/>
      <c r="GR118" s="263"/>
      <c r="GS118" s="263"/>
      <c r="GT118" s="263"/>
      <c r="GU118" s="263"/>
      <c r="GV118" s="263"/>
      <c r="GW118" s="263"/>
      <c r="GX118" s="263"/>
      <c r="GY118" s="263"/>
      <c r="GZ118" s="263"/>
      <c r="HA118" s="263"/>
      <c r="HB118" s="263"/>
      <c r="HC118" s="263"/>
      <c r="HD118" s="263"/>
      <c r="HE118" s="263"/>
      <c r="HF118" s="263"/>
      <c r="HG118" s="263"/>
      <c r="HH118" s="263"/>
      <c r="HI118" s="263"/>
      <c r="HJ118" s="263"/>
      <c r="HK118" s="263"/>
      <c r="HL118" s="263"/>
      <c r="HM118" s="263"/>
      <c r="HN118" s="263"/>
      <c r="HO118" s="263"/>
      <c r="HP118" s="263"/>
      <c r="HQ118" s="263"/>
      <c r="HR118" s="263"/>
      <c r="HS118" s="263"/>
      <c r="HT118" s="263"/>
      <c r="HU118" s="263"/>
      <c r="HV118" s="263"/>
      <c r="HW118" s="263"/>
      <c r="HX118" s="263"/>
      <c r="HY118" s="263"/>
      <c r="HZ118" s="263"/>
      <c r="IA118" s="263"/>
      <c r="IB118" s="263"/>
      <c r="IC118" s="263"/>
      <c r="ID118" s="263"/>
      <c r="IE118" s="263"/>
      <c r="IF118" s="263"/>
      <c r="IG118" s="263"/>
      <c r="IH118" s="263"/>
      <c r="II118" s="263"/>
      <c r="IJ118" s="263"/>
      <c r="IK118" s="263"/>
      <c r="IL118" s="263"/>
    </row>
    <row r="119" spans="1:246" s="40" customFormat="1" ht="15.75" customHeight="1" hidden="1">
      <c r="A119" s="634"/>
      <c r="B119" s="341" t="s">
        <v>934</v>
      </c>
      <c r="C119" s="204" t="s">
        <v>1054</v>
      </c>
      <c r="D119" s="724"/>
      <c r="E119" s="735">
        <v>414</v>
      </c>
      <c r="F119" s="204"/>
      <c r="G119" s="405"/>
      <c r="H119" s="724"/>
      <c r="I119" s="20">
        <v>0</v>
      </c>
      <c r="J119" s="730"/>
      <c r="K119" s="636">
        <v>0</v>
      </c>
      <c r="L119" s="259"/>
      <c r="M119" s="314"/>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3"/>
      <c r="BM119" s="263"/>
      <c r="BN119" s="263"/>
      <c r="BO119" s="263"/>
      <c r="BP119" s="263"/>
      <c r="BQ119" s="263"/>
      <c r="BR119" s="263"/>
      <c r="BS119" s="263"/>
      <c r="BT119" s="263"/>
      <c r="BU119" s="263"/>
      <c r="BV119" s="263"/>
      <c r="BW119" s="263"/>
      <c r="BX119" s="263"/>
      <c r="BY119" s="263"/>
      <c r="BZ119" s="263"/>
      <c r="CA119" s="263"/>
      <c r="CB119" s="263"/>
      <c r="CC119" s="263"/>
      <c r="CD119" s="263"/>
      <c r="CE119" s="263"/>
      <c r="CF119" s="263"/>
      <c r="CG119" s="263"/>
      <c r="CH119" s="263"/>
      <c r="CI119" s="263"/>
      <c r="CJ119" s="263"/>
      <c r="CK119" s="263"/>
      <c r="CL119" s="263"/>
      <c r="CM119" s="263"/>
      <c r="CN119" s="263"/>
      <c r="CO119" s="263"/>
      <c r="CP119" s="263"/>
      <c r="CQ119" s="263"/>
      <c r="CR119" s="263"/>
      <c r="CS119" s="263"/>
      <c r="CT119" s="263"/>
      <c r="CU119" s="263"/>
      <c r="CV119" s="263"/>
      <c r="CW119" s="263"/>
      <c r="CX119" s="263"/>
      <c r="CY119" s="263"/>
      <c r="CZ119" s="263"/>
      <c r="DA119" s="263"/>
      <c r="DB119" s="263"/>
      <c r="DC119" s="263"/>
      <c r="DD119" s="263"/>
      <c r="DE119" s="263"/>
      <c r="DF119" s="263"/>
      <c r="DG119" s="263"/>
      <c r="DH119" s="263"/>
      <c r="DI119" s="263"/>
      <c r="DJ119" s="263"/>
      <c r="DK119" s="263"/>
      <c r="DL119" s="263"/>
      <c r="DM119" s="263"/>
      <c r="DN119" s="263"/>
      <c r="DO119" s="263"/>
      <c r="DP119" s="263"/>
      <c r="DQ119" s="263"/>
      <c r="DR119" s="263"/>
      <c r="DS119" s="263"/>
      <c r="DT119" s="263"/>
      <c r="DU119" s="263"/>
      <c r="DV119" s="263"/>
      <c r="DW119" s="263"/>
      <c r="DX119" s="263"/>
      <c r="DY119" s="263"/>
      <c r="DZ119" s="263"/>
      <c r="EA119" s="263"/>
      <c r="EB119" s="263"/>
      <c r="EC119" s="263"/>
      <c r="ED119" s="263"/>
      <c r="EE119" s="263"/>
      <c r="EF119" s="263"/>
      <c r="EG119" s="263"/>
      <c r="EH119" s="263"/>
      <c r="EI119" s="263"/>
      <c r="EJ119" s="263"/>
      <c r="EK119" s="263"/>
      <c r="EL119" s="263"/>
      <c r="EM119" s="263"/>
      <c r="EN119" s="263"/>
      <c r="EO119" s="263"/>
      <c r="EP119" s="263"/>
      <c r="EQ119" s="263"/>
      <c r="ER119" s="263"/>
      <c r="ES119" s="263"/>
      <c r="ET119" s="263"/>
      <c r="EU119" s="263"/>
      <c r="EV119" s="263"/>
      <c r="EW119" s="263"/>
      <c r="EX119" s="263"/>
      <c r="EY119" s="263"/>
      <c r="EZ119" s="263"/>
      <c r="FA119" s="263"/>
      <c r="FB119" s="263"/>
      <c r="FC119" s="263"/>
      <c r="FD119" s="263"/>
      <c r="FE119" s="263"/>
      <c r="FF119" s="263"/>
      <c r="FG119" s="263"/>
      <c r="FH119" s="263"/>
      <c r="FI119" s="263"/>
      <c r="FJ119" s="263"/>
      <c r="FK119" s="263"/>
      <c r="FL119" s="263"/>
      <c r="FM119" s="263"/>
      <c r="FN119" s="263"/>
      <c r="FO119" s="263"/>
      <c r="FP119" s="263"/>
      <c r="FQ119" s="263"/>
      <c r="FR119" s="263"/>
      <c r="FS119" s="263"/>
      <c r="FT119" s="263"/>
      <c r="FU119" s="263"/>
      <c r="FV119" s="263"/>
      <c r="FW119" s="263"/>
      <c r="FX119" s="263"/>
      <c r="FY119" s="263"/>
      <c r="FZ119" s="263"/>
      <c r="GA119" s="263"/>
      <c r="GB119" s="263"/>
      <c r="GC119" s="263"/>
      <c r="GD119" s="263"/>
      <c r="GE119" s="263"/>
      <c r="GF119" s="263"/>
      <c r="GG119" s="263"/>
      <c r="GH119" s="263"/>
      <c r="GI119" s="263"/>
      <c r="GJ119" s="263"/>
      <c r="GK119" s="263"/>
      <c r="GL119" s="263"/>
      <c r="GM119" s="263"/>
      <c r="GN119" s="263"/>
      <c r="GO119" s="263"/>
      <c r="GP119" s="263"/>
      <c r="GQ119" s="263"/>
      <c r="GR119" s="263"/>
      <c r="GS119" s="263"/>
      <c r="GT119" s="263"/>
      <c r="GU119" s="263"/>
      <c r="GV119" s="263"/>
      <c r="GW119" s="263"/>
      <c r="GX119" s="263"/>
      <c r="GY119" s="263"/>
      <c r="GZ119" s="263"/>
      <c r="HA119" s="263"/>
      <c r="HB119" s="263"/>
      <c r="HC119" s="263"/>
      <c r="HD119" s="263"/>
      <c r="HE119" s="263"/>
      <c r="HF119" s="263"/>
      <c r="HG119" s="263"/>
      <c r="HH119" s="263"/>
      <c r="HI119" s="263"/>
      <c r="HJ119" s="263"/>
      <c r="HK119" s="263"/>
      <c r="HL119" s="263"/>
      <c r="HM119" s="263"/>
      <c r="HN119" s="263"/>
      <c r="HO119" s="263"/>
      <c r="HP119" s="263"/>
      <c r="HQ119" s="263"/>
      <c r="HR119" s="263"/>
      <c r="HS119" s="263"/>
      <c r="HT119" s="263"/>
      <c r="HU119" s="263"/>
      <c r="HV119" s="263"/>
      <c r="HW119" s="263"/>
      <c r="HX119" s="263"/>
      <c r="HY119" s="263"/>
      <c r="HZ119" s="263"/>
      <c r="IA119" s="263"/>
      <c r="IB119" s="263"/>
      <c r="IC119" s="263"/>
      <c r="ID119" s="263"/>
      <c r="IE119" s="263"/>
      <c r="IF119" s="263"/>
      <c r="IG119" s="263"/>
      <c r="IH119" s="263"/>
      <c r="II119" s="263"/>
      <c r="IJ119" s="263"/>
      <c r="IK119" s="263"/>
      <c r="IL119" s="263"/>
    </row>
    <row r="120" spans="1:246" s="40" customFormat="1" ht="15.75" customHeight="1" hidden="1">
      <c r="A120" s="634"/>
      <c r="B120" s="341" t="s">
        <v>975</v>
      </c>
      <c r="C120" s="204" t="s">
        <v>1055</v>
      </c>
      <c r="D120" s="724"/>
      <c r="E120" s="735">
        <v>415</v>
      </c>
      <c r="F120" s="204"/>
      <c r="G120" s="405"/>
      <c r="H120" s="724"/>
      <c r="I120" s="20">
        <v>0</v>
      </c>
      <c r="J120" s="730"/>
      <c r="K120" s="636">
        <v>0</v>
      </c>
      <c r="L120" s="259"/>
      <c r="M120" s="314"/>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3"/>
      <c r="BB120" s="263"/>
      <c r="BC120" s="263"/>
      <c r="BD120" s="263"/>
      <c r="BE120" s="263"/>
      <c r="BF120" s="263"/>
      <c r="BG120" s="263"/>
      <c r="BH120" s="263"/>
      <c r="BI120" s="263"/>
      <c r="BJ120" s="263"/>
      <c r="BK120" s="263"/>
      <c r="BL120" s="263"/>
      <c r="BM120" s="263"/>
      <c r="BN120" s="263"/>
      <c r="BO120" s="263"/>
      <c r="BP120" s="263"/>
      <c r="BQ120" s="263"/>
      <c r="BR120" s="263"/>
      <c r="BS120" s="263"/>
      <c r="BT120" s="263"/>
      <c r="BU120" s="263"/>
      <c r="BV120" s="263"/>
      <c r="BW120" s="263"/>
      <c r="BX120" s="263"/>
      <c r="BY120" s="263"/>
      <c r="BZ120" s="263"/>
      <c r="CA120" s="263"/>
      <c r="CB120" s="263"/>
      <c r="CC120" s="263"/>
      <c r="CD120" s="263"/>
      <c r="CE120" s="263"/>
      <c r="CF120" s="263"/>
      <c r="CG120" s="263"/>
      <c r="CH120" s="263"/>
      <c r="CI120" s="263"/>
      <c r="CJ120" s="263"/>
      <c r="CK120" s="263"/>
      <c r="CL120" s="263"/>
      <c r="CM120" s="263"/>
      <c r="CN120" s="263"/>
      <c r="CO120" s="263"/>
      <c r="CP120" s="263"/>
      <c r="CQ120" s="263"/>
      <c r="CR120" s="263"/>
      <c r="CS120" s="263"/>
      <c r="CT120" s="263"/>
      <c r="CU120" s="263"/>
      <c r="CV120" s="263"/>
      <c r="CW120" s="263"/>
      <c r="CX120" s="263"/>
      <c r="CY120" s="263"/>
      <c r="CZ120" s="263"/>
      <c r="DA120" s="263"/>
      <c r="DB120" s="263"/>
      <c r="DC120" s="263"/>
      <c r="DD120" s="263"/>
      <c r="DE120" s="263"/>
      <c r="DF120" s="263"/>
      <c r="DG120" s="263"/>
      <c r="DH120" s="263"/>
      <c r="DI120" s="263"/>
      <c r="DJ120" s="263"/>
      <c r="DK120" s="263"/>
      <c r="DL120" s="263"/>
      <c r="DM120" s="263"/>
      <c r="DN120" s="263"/>
      <c r="DO120" s="263"/>
      <c r="DP120" s="263"/>
      <c r="DQ120" s="263"/>
      <c r="DR120" s="263"/>
      <c r="DS120" s="263"/>
      <c r="DT120" s="263"/>
      <c r="DU120" s="263"/>
      <c r="DV120" s="263"/>
      <c r="DW120" s="263"/>
      <c r="DX120" s="263"/>
      <c r="DY120" s="263"/>
      <c r="DZ120" s="263"/>
      <c r="EA120" s="263"/>
      <c r="EB120" s="263"/>
      <c r="EC120" s="263"/>
      <c r="ED120" s="263"/>
      <c r="EE120" s="263"/>
      <c r="EF120" s="263"/>
      <c r="EG120" s="263"/>
      <c r="EH120" s="263"/>
      <c r="EI120" s="263"/>
      <c r="EJ120" s="263"/>
      <c r="EK120" s="263"/>
      <c r="EL120" s="263"/>
      <c r="EM120" s="263"/>
      <c r="EN120" s="263"/>
      <c r="EO120" s="263"/>
      <c r="EP120" s="263"/>
      <c r="EQ120" s="263"/>
      <c r="ER120" s="263"/>
      <c r="ES120" s="263"/>
      <c r="ET120" s="263"/>
      <c r="EU120" s="263"/>
      <c r="EV120" s="263"/>
      <c r="EW120" s="263"/>
      <c r="EX120" s="263"/>
      <c r="EY120" s="263"/>
      <c r="EZ120" s="263"/>
      <c r="FA120" s="263"/>
      <c r="FB120" s="263"/>
      <c r="FC120" s="263"/>
      <c r="FD120" s="263"/>
      <c r="FE120" s="263"/>
      <c r="FF120" s="263"/>
      <c r="FG120" s="263"/>
      <c r="FH120" s="263"/>
      <c r="FI120" s="263"/>
      <c r="FJ120" s="263"/>
      <c r="FK120" s="263"/>
      <c r="FL120" s="263"/>
      <c r="FM120" s="263"/>
      <c r="FN120" s="263"/>
      <c r="FO120" s="263"/>
      <c r="FP120" s="263"/>
      <c r="FQ120" s="263"/>
      <c r="FR120" s="263"/>
      <c r="FS120" s="263"/>
      <c r="FT120" s="263"/>
      <c r="FU120" s="263"/>
      <c r="FV120" s="263"/>
      <c r="FW120" s="263"/>
      <c r="FX120" s="263"/>
      <c r="FY120" s="263"/>
      <c r="FZ120" s="263"/>
      <c r="GA120" s="263"/>
      <c r="GB120" s="263"/>
      <c r="GC120" s="263"/>
      <c r="GD120" s="263"/>
      <c r="GE120" s="263"/>
      <c r="GF120" s="263"/>
      <c r="GG120" s="263"/>
      <c r="GH120" s="263"/>
      <c r="GI120" s="263"/>
      <c r="GJ120" s="263"/>
      <c r="GK120" s="263"/>
      <c r="GL120" s="263"/>
      <c r="GM120" s="263"/>
      <c r="GN120" s="263"/>
      <c r="GO120" s="263"/>
      <c r="GP120" s="263"/>
      <c r="GQ120" s="263"/>
      <c r="GR120" s="263"/>
      <c r="GS120" s="263"/>
      <c r="GT120" s="263"/>
      <c r="GU120" s="263"/>
      <c r="GV120" s="263"/>
      <c r="GW120" s="263"/>
      <c r="GX120" s="263"/>
      <c r="GY120" s="263"/>
      <c r="GZ120" s="263"/>
      <c r="HA120" s="263"/>
      <c r="HB120" s="263"/>
      <c r="HC120" s="263"/>
      <c r="HD120" s="263"/>
      <c r="HE120" s="263"/>
      <c r="HF120" s="263"/>
      <c r="HG120" s="263"/>
      <c r="HH120" s="263"/>
      <c r="HI120" s="263"/>
      <c r="HJ120" s="263"/>
      <c r="HK120" s="263"/>
      <c r="HL120" s="263"/>
      <c r="HM120" s="263"/>
      <c r="HN120" s="263"/>
      <c r="HO120" s="263"/>
      <c r="HP120" s="263"/>
      <c r="HQ120" s="263"/>
      <c r="HR120" s="263"/>
      <c r="HS120" s="263"/>
      <c r="HT120" s="263"/>
      <c r="HU120" s="263"/>
      <c r="HV120" s="263"/>
      <c r="HW120" s="263"/>
      <c r="HX120" s="263"/>
      <c r="HY120" s="263"/>
      <c r="HZ120" s="263"/>
      <c r="IA120" s="263"/>
      <c r="IB120" s="263"/>
      <c r="IC120" s="263"/>
      <c r="ID120" s="263"/>
      <c r="IE120" s="263"/>
      <c r="IF120" s="263"/>
      <c r="IG120" s="263"/>
      <c r="IH120" s="263"/>
      <c r="II120" s="263"/>
      <c r="IJ120" s="263"/>
      <c r="IK120" s="263"/>
      <c r="IL120" s="263"/>
    </row>
    <row r="121" spans="1:246" s="40" customFormat="1" ht="15.75" customHeight="1" hidden="1">
      <c r="A121" s="634"/>
      <c r="B121" s="341" t="s">
        <v>977</v>
      </c>
      <c r="C121" s="204" t="s">
        <v>1056</v>
      </c>
      <c r="D121" s="724"/>
      <c r="E121" s="735">
        <v>416</v>
      </c>
      <c r="F121" s="204"/>
      <c r="G121" s="405"/>
      <c r="H121" s="724"/>
      <c r="I121" s="20">
        <v>0</v>
      </c>
      <c r="J121" s="730"/>
      <c r="K121" s="636">
        <v>0</v>
      </c>
      <c r="L121" s="259"/>
      <c r="M121" s="314"/>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263"/>
      <c r="DH121" s="263"/>
      <c r="DI121" s="263"/>
      <c r="DJ121" s="263"/>
      <c r="DK121" s="263"/>
      <c r="DL121" s="263"/>
      <c r="DM121" s="263"/>
      <c r="DN121" s="263"/>
      <c r="DO121" s="263"/>
      <c r="DP121" s="263"/>
      <c r="DQ121" s="263"/>
      <c r="DR121" s="263"/>
      <c r="DS121" s="263"/>
      <c r="DT121" s="263"/>
      <c r="DU121" s="263"/>
      <c r="DV121" s="263"/>
      <c r="DW121" s="263"/>
      <c r="DX121" s="263"/>
      <c r="DY121" s="263"/>
      <c r="DZ121" s="263"/>
      <c r="EA121" s="263"/>
      <c r="EB121" s="263"/>
      <c r="EC121" s="263"/>
      <c r="ED121" s="263"/>
      <c r="EE121" s="263"/>
      <c r="EF121" s="263"/>
      <c r="EG121" s="263"/>
      <c r="EH121" s="263"/>
      <c r="EI121" s="263"/>
      <c r="EJ121" s="263"/>
      <c r="EK121" s="263"/>
      <c r="EL121" s="263"/>
      <c r="EM121" s="263"/>
      <c r="EN121" s="263"/>
      <c r="EO121" s="263"/>
      <c r="EP121" s="263"/>
      <c r="EQ121" s="263"/>
      <c r="ER121" s="263"/>
      <c r="ES121" s="263"/>
      <c r="ET121" s="263"/>
      <c r="EU121" s="263"/>
      <c r="EV121" s="263"/>
      <c r="EW121" s="263"/>
      <c r="EX121" s="263"/>
      <c r="EY121" s="263"/>
      <c r="EZ121" s="263"/>
      <c r="FA121" s="263"/>
      <c r="FB121" s="263"/>
      <c r="FC121" s="263"/>
      <c r="FD121" s="263"/>
      <c r="FE121" s="263"/>
      <c r="FF121" s="263"/>
      <c r="FG121" s="263"/>
      <c r="FH121" s="263"/>
      <c r="FI121" s="263"/>
      <c r="FJ121" s="263"/>
      <c r="FK121" s="263"/>
      <c r="FL121" s="263"/>
      <c r="FM121" s="263"/>
      <c r="FN121" s="263"/>
      <c r="FO121" s="263"/>
      <c r="FP121" s="263"/>
      <c r="FQ121" s="263"/>
      <c r="FR121" s="263"/>
      <c r="FS121" s="263"/>
      <c r="FT121" s="263"/>
      <c r="FU121" s="263"/>
      <c r="FV121" s="263"/>
      <c r="FW121" s="263"/>
      <c r="FX121" s="263"/>
      <c r="FY121" s="263"/>
      <c r="FZ121" s="263"/>
      <c r="GA121" s="263"/>
      <c r="GB121" s="263"/>
      <c r="GC121" s="263"/>
      <c r="GD121" s="263"/>
      <c r="GE121" s="263"/>
      <c r="GF121" s="263"/>
      <c r="GG121" s="263"/>
      <c r="GH121" s="263"/>
      <c r="GI121" s="263"/>
      <c r="GJ121" s="263"/>
      <c r="GK121" s="263"/>
      <c r="GL121" s="263"/>
      <c r="GM121" s="263"/>
      <c r="GN121" s="263"/>
      <c r="GO121" s="263"/>
      <c r="GP121" s="263"/>
      <c r="GQ121" s="263"/>
      <c r="GR121" s="263"/>
      <c r="GS121" s="263"/>
      <c r="GT121" s="263"/>
      <c r="GU121" s="263"/>
      <c r="GV121" s="263"/>
      <c r="GW121" s="263"/>
      <c r="GX121" s="263"/>
      <c r="GY121" s="263"/>
      <c r="GZ121" s="263"/>
      <c r="HA121" s="263"/>
      <c r="HB121" s="263"/>
      <c r="HC121" s="263"/>
      <c r="HD121" s="263"/>
      <c r="HE121" s="263"/>
      <c r="HF121" s="263"/>
      <c r="HG121" s="263"/>
      <c r="HH121" s="263"/>
      <c r="HI121" s="263"/>
      <c r="HJ121" s="263"/>
      <c r="HK121" s="263"/>
      <c r="HL121" s="263"/>
      <c r="HM121" s="263"/>
      <c r="HN121" s="263"/>
      <c r="HO121" s="263"/>
      <c r="HP121" s="263"/>
      <c r="HQ121" s="263"/>
      <c r="HR121" s="263"/>
      <c r="HS121" s="263"/>
      <c r="HT121" s="263"/>
      <c r="HU121" s="263"/>
      <c r="HV121" s="263"/>
      <c r="HW121" s="263"/>
      <c r="HX121" s="263"/>
      <c r="HY121" s="263"/>
      <c r="HZ121" s="263"/>
      <c r="IA121" s="263"/>
      <c r="IB121" s="263"/>
      <c r="IC121" s="263"/>
      <c r="ID121" s="263"/>
      <c r="IE121" s="263"/>
      <c r="IF121" s="263"/>
      <c r="IG121" s="263"/>
      <c r="IH121" s="263"/>
      <c r="II121" s="263"/>
      <c r="IJ121" s="263"/>
      <c r="IK121" s="263"/>
      <c r="IL121" s="263"/>
    </row>
    <row r="122" spans="1:246" s="40" customFormat="1" ht="15.75" customHeight="1">
      <c r="A122" s="634"/>
      <c r="B122" s="341" t="s">
        <v>1027</v>
      </c>
      <c r="C122" s="204" t="s">
        <v>1057</v>
      </c>
      <c r="D122" s="724"/>
      <c r="E122" s="735">
        <v>417</v>
      </c>
      <c r="F122" s="204"/>
      <c r="G122" s="405"/>
      <c r="H122" s="724"/>
      <c r="I122" s="635">
        <v>7510945741</v>
      </c>
      <c r="J122" s="730"/>
      <c r="K122" s="636">
        <v>7510945741</v>
      </c>
      <c r="L122" s="259">
        <f>I122-K122</f>
        <v>0</v>
      </c>
      <c r="M122" s="314">
        <f>L122/K122</f>
        <v>0</v>
      </c>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263"/>
      <c r="BA122" s="263"/>
      <c r="BB122" s="263"/>
      <c r="BC122" s="263"/>
      <c r="BD122" s="263"/>
      <c r="BE122" s="263"/>
      <c r="BF122" s="263"/>
      <c r="BG122" s="263"/>
      <c r="BH122" s="263"/>
      <c r="BI122" s="263"/>
      <c r="BJ122" s="263"/>
      <c r="BK122" s="263"/>
      <c r="BL122" s="263"/>
      <c r="BM122" s="263"/>
      <c r="BN122" s="263"/>
      <c r="BO122" s="263"/>
      <c r="BP122" s="263"/>
      <c r="BQ122" s="263"/>
      <c r="BR122" s="263"/>
      <c r="BS122" s="263"/>
      <c r="BT122" s="263"/>
      <c r="BU122" s="263"/>
      <c r="BV122" s="263"/>
      <c r="BW122" s="263"/>
      <c r="BX122" s="263"/>
      <c r="BY122" s="263"/>
      <c r="BZ122" s="263"/>
      <c r="CA122" s="263"/>
      <c r="CB122" s="263"/>
      <c r="CC122" s="263"/>
      <c r="CD122" s="263"/>
      <c r="CE122" s="263"/>
      <c r="CF122" s="263"/>
      <c r="CG122" s="263"/>
      <c r="CH122" s="263"/>
      <c r="CI122" s="263"/>
      <c r="CJ122" s="263"/>
      <c r="CK122" s="263"/>
      <c r="CL122" s="263"/>
      <c r="CM122" s="263"/>
      <c r="CN122" s="263"/>
      <c r="CO122" s="263"/>
      <c r="CP122" s="263"/>
      <c r="CQ122" s="263"/>
      <c r="CR122" s="263"/>
      <c r="CS122" s="263"/>
      <c r="CT122" s="263"/>
      <c r="CU122" s="263"/>
      <c r="CV122" s="263"/>
      <c r="CW122" s="263"/>
      <c r="CX122" s="263"/>
      <c r="CY122" s="263"/>
      <c r="CZ122" s="263"/>
      <c r="DA122" s="263"/>
      <c r="DB122" s="263"/>
      <c r="DC122" s="263"/>
      <c r="DD122" s="263"/>
      <c r="DE122" s="263"/>
      <c r="DF122" s="263"/>
      <c r="DG122" s="263"/>
      <c r="DH122" s="263"/>
      <c r="DI122" s="263"/>
      <c r="DJ122" s="263"/>
      <c r="DK122" s="263"/>
      <c r="DL122" s="263"/>
      <c r="DM122" s="263"/>
      <c r="DN122" s="263"/>
      <c r="DO122" s="263"/>
      <c r="DP122" s="263"/>
      <c r="DQ122" s="263"/>
      <c r="DR122" s="263"/>
      <c r="DS122" s="263"/>
      <c r="DT122" s="263"/>
      <c r="DU122" s="263"/>
      <c r="DV122" s="263"/>
      <c r="DW122" s="263"/>
      <c r="DX122" s="263"/>
      <c r="DY122" s="263"/>
      <c r="DZ122" s="263"/>
      <c r="EA122" s="263"/>
      <c r="EB122" s="263"/>
      <c r="EC122" s="263"/>
      <c r="ED122" s="263"/>
      <c r="EE122" s="263"/>
      <c r="EF122" s="263"/>
      <c r="EG122" s="263"/>
      <c r="EH122" s="263"/>
      <c r="EI122" s="263"/>
      <c r="EJ122" s="263"/>
      <c r="EK122" s="263"/>
      <c r="EL122" s="263"/>
      <c r="EM122" s="263"/>
      <c r="EN122" s="263"/>
      <c r="EO122" s="263"/>
      <c r="EP122" s="263"/>
      <c r="EQ122" s="263"/>
      <c r="ER122" s="263"/>
      <c r="ES122" s="263"/>
      <c r="ET122" s="263"/>
      <c r="EU122" s="263"/>
      <c r="EV122" s="263"/>
      <c r="EW122" s="263"/>
      <c r="EX122" s="263"/>
      <c r="EY122" s="263"/>
      <c r="EZ122" s="263"/>
      <c r="FA122" s="263"/>
      <c r="FB122" s="263"/>
      <c r="FC122" s="263"/>
      <c r="FD122" s="263"/>
      <c r="FE122" s="263"/>
      <c r="FF122" s="263"/>
      <c r="FG122" s="263"/>
      <c r="FH122" s="263"/>
      <c r="FI122" s="263"/>
      <c r="FJ122" s="263"/>
      <c r="FK122" s="263"/>
      <c r="FL122" s="263"/>
      <c r="FM122" s="263"/>
      <c r="FN122" s="263"/>
      <c r="FO122" s="263"/>
      <c r="FP122" s="263"/>
      <c r="FQ122" s="263"/>
      <c r="FR122" s="263"/>
      <c r="FS122" s="263"/>
      <c r="FT122" s="263"/>
      <c r="FU122" s="263"/>
      <c r="FV122" s="263"/>
      <c r="FW122" s="263"/>
      <c r="FX122" s="263"/>
      <c r="FY122" s="263"/>
      <c r="FZ122" s="263"/>
      <c r="GA122" s="263"/>
      <c r="GB122" s="263"/>
      <c r="GC122" s="263"/>
      <c r="GD122" s="263"/>
      <c r="GE122" s="263"/>
      <c r="GF122" s="263"/>
      <c r="GG122" s="263"/>
      <c r="GH122" s="263"/>
      <c r="GI122" s="263"/>
      <c r="GJ122" s="263"/>
      <c r="GK122" s="263"/>
      <c r="GL122" s="263"/>
      <c r="GM122" s="263"/>
      <c r="GN122" s="263"/>
      <c r="GO122" s="263"/>
      <c r="GP122" s="263"/>
      <c r="GQ122" s="263"/>
      <c r="GR122" s="263"/>
      <c r="GS122" s="263"/>
      <c r="GT122" s="263"/>
      <c r="GU122" s="263"/>
      <c r="GV122" s="263"/>
      <c r="GW122" s="263"/>
      <c r="GX122" s="263"/>
      <c r="GY122" s="263"/>
      <c r="GZ122" s="263"/>
      <c r="HA122" s="263"/>
      <c r="HB122" s="263"/>
      <c r="HC122" s="263"/>
      <c r="HD122" s="263"/>
      <c r="HE122" s="263"/>
      <c r="HF122" s="263"/>
      <c r="HG122" s="263"/>
      <c r="HH122" s="263"/>
      <c r="HI122" s="263"/>
      <c r="HJ122" s="263"/>
      <c r="HK122" s="263"/>
      <c r="HL122" s="263"/>
      <c r="HM122" s="263"/>
      <c r="HN122" s="263"/>
      <c r="HO122" s="263"/>
      <c r="HP122" s="263"/>
      <c r="HQ122" s="263"/>
      <c r="HR122" s="263"/>
      <c r="HS122" s="263"/>
      <c r="HT122" s="263"/>
      <c r="HU122" s="263"/>
      <c r="HV122" s="263"/>
      <c r="HW122" s="263"/>
      <c r="HX122" s="263"/>
      <c r="HY122" s="263"/>
      <c r="HZ122" s="263"/>
      <c r="IA122" s="263"/>
      <c r="IB122" s="263"/>
      <c r="IC122" s="263"/>
      <c r="ID122" s="263"/>
      <c r="IE122" s="263"/>
      <c r="IF122" s="263"/>
      <c r="IG122" s="263"/>
      <c r="IH122" s="263"/>
      <c r="II122" s="263"/>
      <c r="IJ122" s="263"/>
      <c r="IK122" s="263"/>
      <c r="IL122" s="263"/>
    </row>
    <row r="123" spans="1:246" s="40" customFormat="1" ht="15.75" customHeight="1">
      <c r="A123" s="634"/>
      <c r="B123" s="341" t="s">
        <v>1029</v>
      </c>
      <c r="C123" s="204" t="s">
        <v>1058</v>
      </c>
      <c r="D123" s="724"/>
      <c r="E123" s="735">
        <v>418</v>
      </c>
      <c r="F123" s="204"/>
      <c r="G123" s="405"/>
      <c r="H123" s="724"/>
      <c r="I123" s="635">
        <v>4027072632</v>
      </c>
      <c r="J123" s="730"/>
      <c r="K123" s="636">
        <v>4027072632</v>
      </c>
      <c r="L123" s="259">
        <f>I123-K123</f>
        <v>0</v>
      </c>
      <c r="M123" s="314">
        <f>L123/K123</f>
        <v>0</v>
      </c>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263"/>
      <c r="DH123" s="263"/>
      <c r="DI123" s="263"/>
      <c r="DJ123" s="263"/>
      <c r="DK123" s="263"/>
      <c r="DL123" s="263"/>
      <c r="DM123" s="263"/>
      <c r="DN123" s="263"/>
      <c r="DO123" s="263"/>
      <c r="DP123" s="263"/>
      <c r="DQ123" s="263"/>
      <c r="DR123" s="263"/>
      <c r="DS123" s="263"/>
      <c r="DT123" s="263"/>
      <c r="DU123" s="263"/>
      <c r="DV123" s="263"/>
      <c r="DW123" s="263"/>
      <c r="DX123" s="263"/>
      <c r="DY123" s="263"/>
      <c r="DZ123" s="263"/>
      <c r="EA123" s="263"/>
      <c r="EB123" s="263"/>
      <c r="EC123" s="263"/>
      <c r="ED123" s="263"/>
      <c r="EE123" s="263"/>
      <c r="EF123" s="263"/>
      <c r="EG123" s="263"/>
      <c r="EH123" s="263"/>
      <c r="EI123" s="263"/>
      <c r="EJ123" s="263"/>
      <c r="EK123" s="263"/>
      <c r="EL123" s="263"/>
      <c r="EM123" s="263"/>
      <c r="EN123" s="263"/>
      <c r="EO123" s="263"/>
      <c r="EP123" s="263"/>
      <c r="EQ123" s="263"/>
      <c r="ER123" s="263"/>
      <c r="ES123" s="263"/>
      <c r="ET123" s="263"/>
      <c r="EU123" s="263"/>
      <c r="EV123" s="263"/>
      <c r="EW123" s="263"/>
      <c r="EX123" s="263"/>
      <c r="EY123" s="263"/>
      <c r="EZ123" s="263"/>
      <c r="FA123" s="263"/>
      <c r="FB123" s="263"/>
      <c r="FC123" s="263"/>
      <c r="FD123" s="263"/>
      <c r="FE123" s="263"/>
      <c r="FF123" s="263"/>
      <c r="FG123" s="263"/>
      <c r="FH123" s="263"/>
      <c r="FI123" s="263"/>
      <c r="FJ123" s="263"/>
      <c r="FK123" s="263"/>
      <c r="FL123" s="263"/>
      <c r="FM123" s="263"/>
      <c r="FN123" s="263"/>
      <c r="FO123" s="263"/>
      <c r="FP123" s="263"/>
      <c r="FQ123" s="263"/>
      <c r="FR123" s="263"/>
      <c r="FS123" s="263"/>
      <c r="FT123" s="263"/>
      <c r="FU123" s="263"/>
      <c r="FV123" s="263"/>
      <c r="FW123" s="263"/>
      <c r="FX123" s="263"/>
      <c r="FY123" s="263"/>
      <c r="FZ123" s="263"/>
      <c r="GA123" s="263"/>
      <c r="GB123" s="263"/>
      <c r="GC123" s="263"/>
      <c r="GD123" s="263"/>
      <c r="GE123" s="263"/>
      <c r="GF123" s="263"/>
      <c r="GG123" s="263"/>
      <c r="GH123" s="263"/>
      <c r="GI123" s="263"/>
      <c r="GJ123" s="263"/>
      <c r="GK123" s="263"/>
      <c r="GL123" s="263"/>
      <c r="GM123" s="263"/>
      <c r="GN123" s="263"/>
      <c r="GO123" s="263"/>
      <c r="GP123" s="263"/>
      <c r="GQ123" s="263"/>
      <c r="GR123" s="263"/>
      <c r="GS123" s="263"/>
      <c r="GT123" s="263"/>
      <c r="GU123" s="263"/>
      <c r="GV123" s="263"/>
      <c r="GW123" s="263"/>
      <c r="GX123" s="263"/>
      <c r="GY123" s="263"/>
      <c r="GZ123" s="263"/>
      <c r="HA123" s="263"/>
      <c r="HB123" s="263"/>
      <c r="HC123" s="263"/>
      <c r="HD123" s="263"/>
      <c r="HE123" s="263"/>
      <c r="HF123" s="263"/>
      <c r="HG123" s="263"/>
      <c r="HH123" s="263"/>
      <c r="HI123" s="263"/>
      <c r="HJ123" s="263"/>
      <c r="HK123" s="263"/>
      <c r="HL123" s="263"/>
      <c r="HM123" s="263"/>
      <c r="HN123" s="263"/>
      <c r="HO123" s="263"/>
      <c r="HP123" s="263"/>
      <c r="HQ123" s="263"/>
      <c r="HR123" s="263"/>
      <c r="HS123" s="263"/>
      <c r="HT123" s="263"/>
      <c r="HU123" s="263"/>
      <c r="HV123" s="263"/>
      <c r="HW123" s="263"/>
      <c r="HX123" s="263"/>
      <c r="HY123" s="263"/>
      <c r="HZ123" s="263"/>
      <c r="IA123" s="263"/>
      <c r="IB123" s="263"/>
      <c r="IC123" s="263"/>
      <c r="ID123" s="263"/>
      <c r="IE123" s="263"/>
      <c r="IF123" s="263"/>
      <c r="IG123" s="263"/>
      <c r="IH123" s="263"/>
      <c r="II123" s="263"/>
      <c r="IJ123" s="263"/>
      <c r="IK123" s="263"/>
      <c r="IL123" s="263"/>
    </row>
    <row r="124" spans="1:246" s="40" customFormat="1" ht="15.75" customHeight="1" hidden="1">
      <c r="A124" s="634"/>
      <c r="B124" s="341" t="s">
        <v>1031</v>
      </c>
      <c r="C124" s="204" t="s">
        <v>1059</v>
      </c>
      <c r="D124" s="724"/>
      <c r="E124" s="735">
        <v>419</v>
      </c>
      <c r="F124" s="204"/>
      <c r="G124" s="405"/>
      <c r="H124" s="724"/>
      <c r="I124" s="20">
        <v>0</v>
      </c>
      <c r="J124" s="730"/>
      <c r="K124" s="636">
        <v>0</v>
      </c>
      <c r="L124" s="259"/>
      <c r="M124" s="314"/>
      <c r="T124" s="263"/>
      <c r="U124" s="263"/>
      <c r="V124" s="263"/>
      <c r="W124" s="263"/>
      <c r="X124" s="263"/>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c r="AY124" s="263"/>
      <c r="AZ124" s="263"/>
      <c r="BA124" s="263"/>
      <c r="BB124" s="263"/>
      <c r="BC124" s="263"/>
      <c r="BD124" s="263"/>
      <c r="BE124" s="263"/>
      <c r="BF124" s="263"/>
      <c r="BG124" s="263"/>
      <c r="BH124" s="263"/>
      <c r="BI124" s="263"/>
      <c r="BJ124" s="263"/>
      <c r="BK124" s="263"/>
      <c r="BL124" s="263"/>
      <c r="BM124" s="263"/>
      <c r="BN124" s="263"/>
      <c r="BO124" s="263"/>
      <c r="BP124" s="263"/>
      <c r="BQ124" s="263"/>
      <c r="BR124" s="263"/>
      <c r="BS124" s="263"/>
      <c r="BT124" s="263"/>
      <c r="BU124" s="263"/>
      <c r="BV124" s="263"/>
      <c r="BW124" s="263"/>
      <c r="BX124" s="263"/>
      <c r="BY124" s="263"/>
      <c r="BZ124" s="263"/>
      <c r="CA124" s="263"/>
      <c r="CB124" s="263"/>
      <c r="CC124" s="263"/>
      <c r="CD124" s="263"/>
      <c r="CE124" s="263"/>
      <c r="CF124" s="263"/>
      <c r="CG124" s="263"/>
      <c r="CH124" s="263"/>
      <c r="CI124" s="263"/>
      <c r="CJ124" s="263"/>
      <c r="CK124" s="263"/>
      <c r="CL124" s="263"/>
      <c r="CM124" s="263"/>
      <c r="CN124" s="263"/>
      <c r="CO124" s="263"/>
      <c r="CP124" s="263"/>
      <c r="CQ124" s="263"/>
      <c r="CR124" s="263"/>
      <c r="CS124" s="263"/>
      <c r="CT124" s="263"/>
      <c r="CU124" s="263"/>
      <c r="CV124" s="263"/>
      <c r="CW124" s="263"/>
      <c r="CX124" s="263"/>
      <c r="CY124" s="263"/>
      <c r="CZ124" s="263"/>
      <c r="DA124" s="263"/>
      <c r="DB124" s="263"/>
      <c r="DC124" s="263"/>
      <c r="DD124" s="263"/>
      <c r="DE124" s="263"/>
      <c r="DF124" s="263"/>
      <c r="DG124" s="263"/>
      <c r="DH124" s="263"/>
      <c r="DI124" s="263"/>
      <c r="DJ124" s="263"/>
      <c r="DK124" s="263"/>
      <c r="DL124" s="263"/>
      <c r="DM124" s="263"/>
      <c r="DN124" s="263"/>
      <c r="DO124" s="263"/>
      <c r="DP124" s="263"/>
      <c r="DQ124" s="263"/>
      <c r="DR124" s="263"/>
      <c r="DS124" s="263"/>
      <c r="DT124" s="263"/>
      <c r="DU124" s="263"/>
      <c r="DV124" s="263"/>
      <c r="DW124" s="263"/>
      <c r="DX124" s="263"/>
      <c r="DY124" s="263"/>
      <c r="DZ124" s="263"/>
      <c r="EA124" s="263"/>
      <c r="EB124" s="263"/>
      <c r="EC124" s="263"/>
      <c r="ED124" s="263"/>
      <c r="EE124" s="263"/>
      <c r="EF124" s="263"/>
      <c r="EG124" s="263"/>
      <c r="EH124" s="263"/>
      <c r="EI124" s="263"/>
      <c r="EJ124" s="263"/>
      <c r="EK124" s="263"/>
      <c r="EL124" s="263"/>
      <c r="EM124" s="263"/>
      <c r="EN124" s="263"/>
      <c r="EO124" s="263"/>
      <c r="EP124" s="263"/>
      <c r="EQ124" s="263"/>
      <c r="ER124" s="263"/>
      <c r="ES124" s="263"/>
      <c r="ET124" s="263"/>
      <c r="EU124" s="263"/>
      <c r="EV124" s="263"/>
      <c r="EW124" s="263"/>
      <c r="EX124" s="263"/>
      <c r="EY124" s="263"/>
      <c r="EZ124" s="263"/>
      <c r="FA124" s="263"/>
      <c r="FB124" s="263"/>
      <c r="FC124" s="263"/>
      <c r="FD124" s="263"/>
      <c r="FE124" s="263"/>
      <c r="FF124" s="263"/>
      <c r="FG124" s="263"/>
      <c r="FH124" s="263"/>
      <c r="FI124" s="263"/>
      <c r="FJ124" s="263"/>
      <c r="FK124" s="263"/>
      <c r="FL124" s="263"/>
      <c r="FM124" s="263"/>
      <c r="FN124" s="263"/>
      <c r="FO124" s="263"/>
      <c r="FP124" s="263"/>
      <c r="FQ124" s="263"/>
      <c r="FR124" s="263"/>
      <c r="FS124" s="263"/>
      <c r="FT124" s="263"/>
      <c r="FU124" s="263"/>
      <c r="FV124" s="263"/>
      <c r="FW124" s="263"/>
      <c r="FX124" s="263"/>
      <c r="FY124" s="263"/>
      <c r="FZ124" s="263"/>
      <c r="GA124" s="263"/>
      <c r="GB124" s="263"/>
      <c r="GC124" s="263"/>
      <c r="GD124" s="263"/>
      <c r="GE124" s="263"/>
      <c r="GF124" s="263"/>
      <c r="GG124" s="263"/>
      <c r="GH124" s="263"/>
      <c r="GI124" s="263"/>
      <c r="GJ124" s="263"/>
      <c r="GK124" s="263"/>
      <c r="GL124" s="263"/>
      <c r="GM124" s="263"/>
      <c r="GN124" s="263"/>
      <c r="GO124" s="263"/>
      <c r="GP124" s="263"/>
      <c r="GQ124" s="263"/>
      <c r="GR124" s="263"/>
      <c r="GS124" s="263"/>
      <c r="GT124" s="263"/>
      <c r="GU124" s="263"/>
      <c r="GV124" s="263"/>
      <c r="GW124" s="263"/>
      <c r="GX124" s="263"/>
      <c r="GY124" s="263"/>
      <c r="GZ124" s="263"/>
      <c r="HA124" s="263"/>
      <c r="HB124" s="263"/>
      <c r="HC124" s="263"/>
      <c r="HD124" s="263"/>
      <c r="HE124" s="263"/>
      <c r="HF124" s="263"/>
      <c r="HG124" s="263"/>
      <c r="HH124" s="263"/>
      <c r="HI124" s="263"/>
      <c r="HJ124" s="263"/>
      <c r="HK124" s="263"/>
      <c r="HL124" s="263"/>
      <c r="HM124" s="263"/>
      <c r="HN124" s="263"/>
      <c r="HO124" s="263"/>
      <c r="HP124" s="263"/>
      <c r="HQ124" s="263"/>
      <c r="HR124" s="263"/>
      <c r="HS124" s="263"/>
      <c r="HT124" s="263"/>
      <c r="HU124" s="263"/>
      <c r="HV124" s="263"/>
      <c r="HW124" s="263"/>
      <c r="HX124" s="263"/>
      <c r="HY124" s="263"/>
      <c r="HZ124" s="263"/>
      <c r="IA124" s="263"/>
      <c r="IB124" s="263"/>
      <c r="IC124" s="263"/>
      <c r="ID124" s="263"/>
      <c r="IE124" s="263"/>
      <c r="IF124" s="263"/>
      <c r="IG124" s="263"/>
      <c r="IH124" s="263"/>
      <c r="II124" s="263"/>
      <c r="IJ124" s="263"/>
      <c r="IK124" s="263"/>
      <c r="IL124" s="263"/>
    </row>
    <row r="125" spans="1:246" s="40" customFormat="1" ht="15.75" customHeight="1">
      <c r="A125" s="634"/>
      <c r="B125" s="341" t="s">
        <v>1033</v>
      </c>
      <c r="C125" s="204" t="s">
        <v>587</v>
      </c>
      <c r="D125" s="724"/>
      <c r="E125" s="735">
        <v>420</v>
      </c>
      <c r="F125" s="204"/>
      <c r="G125" s="405"/>
      <c r="H125" s="724"/>
      <c r="I125" s="635">
        <v>-512017004</v>
      </c>
      <c r="J125" s="730"/>
      <c r="K125" s="636">
        <v>12323397877.947666</v>
      </c>
      <c r="L125" s="259">
        <f>I125-K125</f>
        <v>-12835414881.947666</v>
      </c>
      <c r="M125" s="314">
        <f>L125/K125</f>
        <v>-1.0415483626408133</v>
      </c>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3"/>
      <c r="BB125" s="263"/>
      <c r="BC125" s="263"/>
      <c r="BD125" s="263"/>
      <c r="BE125" s="263"/>
      <c r="BF125" s="263"/>
      <c r="BG125" s="263"/>
      <c r="BH125" s="263"/>
      <c r="BI125" s="263"/>
      <c r="BJ125" s="263"/>
      <c r="BK125" s="263"/>
      <c r="BL125" s="263"/>
      <c r="BM125" s="263"/>
      <c r="BN125" s="263"/>
      <c r="BO125" s="263"/>
      <c r="BP125" s="263"/>
      <c r="BQ125" s="263"/>
      <c r="BR125" s="263"/>
      <c r="BS125" s="263"/>
      <c r="BT125" s="263"/>
      <c r="BU125" s="263"/>
      <c r="BV125" s="263"/>
      <c r="BW125" s="263"/>
      <c r="BX125" s="263"/>
      <c r="BY125" s="263"/>
      <c r="BZ125" s="263"/>
      <c r="CA125" s="263"/>
      <c r="CB125" s="263"/>
      <c r="CC125" s="263"/>
      <c r="CD125" s="263"/>
      <c r="CE125" s="263"/>
      <c r="CF125" s="263"/>
      <c r="CG125" s="263"/>
      <c r="CH125" s="263"/>
      <c r="CI125" s="263"/>
      <c r="CJ125" s="263"/>
      <c r="CK125" s="263"/>
      <c r="CL125" s="263"/>
      <c r="CM125" s="263"/>
      <c r="CN125" s="263"/>
      <c r="CO125" s="263"/>
      <c r="CP125" s="263"/>
      <c r="CQ125" s="263"/>
      <c r="CR125" s="263"/>
      <c r="CS125" s="263"/>
      <c r="CT125" s="263"/>
      <c r="CU125" s="263"/>
      <c r="CV125" s="263"/>
      <c r="CW125" s="263"/>
      <c r="CX125" s="263"/>
      <c r="CY125" s="263"/>
      <c r="CZ125" s="263"/>
      <c r="DA125" s="263"/>
      <c r="DB125" s="263"/>
      <c r="DC125" s="263"/>
      <c r="DD125" s="263"/>
      <c r="DE125" s="263"/>
      <c r="DF125" s="263"/>
      <c r="DG125" s="263"/>
      <c r="DH125" s="263"/>
      <c r="DI125" s="263"/>
      <c r="DJ125" s="263"/>
      <c r="DK125" s="263"/>
      <c r="DL125" s="263"/>
      <c r="DM125" s="263"/>
      <c r="DN125" s="263"/>
      <c r="DO125" s="263"/>
      <c r="DP125" s="263"/>
      <c r="DQ125" s="263"/>
      <c r="DR125" s="263"/>
      <c r="DS125" s="263"/>
      <c r="DT125" s="263"/>
      <c r="DU125" s="263"/>
      <c r="DV125" s="263"/>
      <c r="DW125" s="263"/>
      <c r="DX125" s="263"/>
      <c r="DY125" s="263"/>
      <c r="DZ125" s="263"/>
      <c r="EA125" s="263"/>
      <c r="EB125" s="263"/>
      <c r="EC125" s="263"/>
      <c r="ED125" s="263"/>
      <c r="EE125" s="263"/>
      <c r="EF125" s="263"/>
      <c r="EG125" s="263"/>
      <c r="EH125" s="263"/>
      <c r="EI125" s="263"/>
      <c r="EJ125" s="263"/>
      <c r="EK125" s="263"/>
      <c r="EL125" s="263"/>
      <c r="EM125" s="263"/>
      <c r="EN125" s="263"/>
      <c r="EO125" s="263"/>
      <c r="EP125" s="263"/>
      <c r="EQ125" s="263"/>
      <c r="ER125" s="263"/>
      <c r="ES125" s="263"/>
      <c r="ET125" s="263"/>
      <c r="EU125" s="263"/>
      <c r="EV125" s="263"/>
      <c r="EW125" s="263"/>
      <c r="EX125" s="263"/>
      <c r="EY125" s="263"/>
      <c r="EZ125" s="263"/>
      <c r="FA125" s="263"/>
      <c r="FB125" s="263"/>
      <c r="FC125" s="263"/>
      <c r="FD125" s="263"/>
      <c r="FE125" s="263"/>
      <c r="FF125" s="263"/>
      <c r="FG125" s="263"/>
      <c r="FH125" s="263"/>
      <c r="FI125" s="263"/>
      <c r="FJ125" s="263"/>
      <c r="FK125" s="263"/>
      <c r="FL125" s="263"/>
      <c r="FM125" s="263"/>
      <c r="FN125" s="263"/>
      <c r="FO125" s="263"/>
      <c r="FP125" s="263"/>
      <c r="FQ125" s="263"/>
      <c r="FR125" s="263"/>
      <c r="FS125" s="263"/>
      <c r="FT125" s="263"/>
      <c r="FU125" s="263"/>
      <c r="FV125" s="263"/>
      <c r="FW125" s="263"/>
      <c r="FX125" s="263"/>
      <c r="FY125" s="263"/>
      <c r="FZ125" s="263"/>
      <c r="GA125" s="263"/>
      <c r="GB125" s="263"/>
      <c r="GC125" s="263"/>
      <c r="GD125" s="263"/>
      <c r="GE125" s="263"/>
      <c r="GF125" s="263"/>
      <c r="GG125" s="263"/>
      <c r="GH125" s="263"/>
      <c r="GI125" s="263"/>
      <c r="GJ125" s="263"/>
      <c r="GK125" s="263"/>
      <c r="GL125" s="263"/>
      <c r="GM125" s="263"/>
      <c r="GN125" s="263"/>
      <c r="GO125" s="263"/>
      <c r="GP125" s="263"/>
      <c r="GQ125" s="263"/>
      <c r="GR125" s="263"/>
      <c r="GS125" s="263"/>
      <c r="GT125" s="263"/>
      <c r="GU125" s="263"/>
      <c r="GV125" s="263"/>
      <c r="GW125" s="263"/>
      <c r="GX125" s="263"/>
      <c r="GY125" s="263"/>
      <c r="GZ125" s="263"/>
      <c r="HA125" s="263"/>
      <c r="HB125" s="263"/>
      <c r="HC125" s="263"/>
      <c r="HD125" s="263"/>
      <c r="HE125" s="263"/>
      <c r="HF125" s="263"/>
      <c r="HG125" s="263"/>
      <c r="HH125" s="263"/>
      <c r="HI125" s="263"/>
      <c r="HJ125" s="263"/>
      <c r="HK125" s="263"/>
      <c r="HL125" s="263"/>
      <c r="HM125" s="263"/>
      <c r="HN125" s="263"/>
      <c r="HO125" s="263"/>
      <c r="HP125" s="263"/>
      <c r="HQ125" s="263"/>
      <c r="HR125" s="263"/>
      <c r="HS125" s="263"/>
      <c r="HT125" s="263"/>
      <c r="HU125" s="263"/>
      <c r="HV125" s="263"/>
      <c r="HW125" s="263"/>
      <c r="HX125" s="263"/>
      <c r="HY125" s="263"/>
      <c r="HZ125" s="263"/>
      <c r="IA125" s="263"/>
      <c r="IB125" s="263"/>
      <c r="IC125" s="263"/>
      <c r="ID125" s="263"/>
      <c r="IE125" s="263"/>
      <c r="IF125" s="263"/>
      <c r="IG125" s="263"/>
      <c r="IH125" s="263"/>
      <c r="II125" s="263"/>
      <c r="IJ125" s="263"/>
      <c r="IK125" s="263"/>
      <c r="IL125" s="263"/>
    </row>
    <row r="126" spans="1:246" s="40" customFormat="1" ht="15.75" customHeight="1" hidden="1">
      <c r="A126" s="634"/>
      <c r="B126" s="341" t="s">
        <v>1035</v>
      </c>
      <c r="C126" s="204" t="s">
        <v>1060</v>
      </c>
      <c r="D126" s="724"/>
      <c r="E126" s="735">
        <v>421</v>
      </c>
      <c r="F126" s="204"/>
      <c r="G126" s="405"/>
      <c r="H126" s="724"/>
      <c r="I126" s="20">
        <v>0</v>
      </c>
      <c r="J126" s="730"/>
      <c r="K126" s="636">
        <v>0</v>
      </c>
      <c r="L126" s="259"/>
      <c r="M126" s="314"/>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3"/>
      <c r="CE126" s="263"/>
      <c r="CF126" s="263"/>
      <c r="CG126" s="263"/>
      <c r="CH126" s="263"/>
      <c r="CI126" s="263"/>
      <c r="CJ126" s="263"/>
      <c r="CK126" s="263"/>
      <c r="CL126" s="263"/>
      <c r="CM126" s="263"/>
      <c r="CN126" s="263"/>
      <c r="CO126" s="263"/>
      <c r="CP126" s="263"/>
      <c r="CQ126" s="263"/>
      <c r="CR126" s="263"/>
      <c r="CS126" s="263"/>
      <c r="CT126" s="263"/>
      <c r="CU126" s="263"/>
      <c r="CV126" s="263"/>
      <c r="CW126" s="263"/>
      <c r="CX126" s="263"/>
      <c r="CY126" s="263"/>
      <c r="CZ126" s="263"/>
      <c r="DA126" s="263"/>
      <c r="DB126" s="263"/>
      <c r="DC126" s="263"/>
      <c r="DD126" s="263"/>
      <c r="DE126" s="263"/>
      <c r="DF126" s="263"/>
      <c r="DG126" s="263"/>
      <c r="DH126" s="263"/>
      <c r="DI126" s="263"/>
      <c r="DJ126" s="263"/>
      <c r="DK126" s="263"/>
      <c r="DL126" s="263"/>
      <c r="DM126" s="263"/>
      <c r="DN126" s="263"/>
      <c r="DO126" s="263"/>
      <c r="DP126" s="263"/>
      <c r="DQ126" s="263"/>
      <c r="DR126" s="263"/>
      <c r="DS126" s="263"/>
      <c r="DT126" s="263"/>
      <c r="DU126" s="263"/>
      <c r="DV126" s="263"/>
      <c r="DW126" s="263"/>
      <c r="DX126" s="263"/>
      <c r="DY126" s="263"/>
      <c r="DZ126" s="263"/>
      <c r="EA126" s="263"/>
      <c r="EB126" s="263"/>
      <c r="EC126" s="263"/>
      <c r="ED126" s="263"/>
      <c r="EE126" s="263"/>
      <c r="EF126" s="263"/>
      <c r="EG126" s="263"/>
      <c r="EH126" s="263"/>
      <c r="EI126" s="263"/>
      <c r="EJ126" s="263"/>
      <c r="EK126" s="263"/>
      <c r="EL126" s="263"/>
      <c r="EM126" s="263"/>
      <c r="EN126" s="263"/>
      <c r="EO126" s="263"/>
      <c r="EP126" s="263"/>
      <c r="EQ126" s="263"/>
      <c r="ER126" s="263"/>
      <c r="ES126" s="263"/>
      <c r="ET126" s="263"/>
      <c r="EU126" s="263"/>
      <c r="EV126" s="263"/>
      <c r="EW126" s="263"/>
      <c r="EX126" s="263"/>
      <c r="EY126" s="263"/>
      <c r="EZ126" s="263"/>
      <c r="FA126" s="263"/>
      <c r="FB126" s="263"/>
      <c r="FC126" s="263"/>
      <c r="FD126" s="263"/>
      <c r="FE126" s="263"/>
      <c r="FF126" s="263"/>
      <c r="FG126" s="263"/>
      <c r="FH126" s="263"/>
      <c r="FI126" s="263"/>
      <c r="FJ126" s="263"/>
      <c r="FK126" s="263"/>
      <c r="FL126" s="263"/>
      <c r="FM126" s="263"/>
      <c r="FN126" s="263"/>
      <c r="FO126" s="263"/>
      <c r="FP126" s="263"/>
      <c r="FQ126" s="263"/>
      <c r="FR126" s="263"/>
      <c r="FS126" s="263"/>
      <c r="FT126" s="263"/>
      <c r="FU126" s="263"/>
      <c r="FV126" s="263"/>
      <c r="FW126" s="263"/>
      <c r="FX126" s="263"/>
      <c r="FY126" s="263"/>
      <c r="FZ126" s="263"/>
      <c r="GA126" s="263"/>
      <c r="GB126" s="263"/>
      <c r="GC126" s="263"/>
      <c r="GD126" s="263"/>
      <c r="GE126" s="263"/>
      <c r="GF126" s="263"/>
      <c r="GG126" s="263"/>
      <c r="GH126" s="263"/>
      <c r="GI126" s="263"/>
      <c r="GJ126" s="263"/>
      <c r="GK126" s="263"/>
      <c r="GL126" s="263"/>
      <c r="GM126" s="263"/>
      <c r="GN126" s="263"/>
      <c r="GO126" s="263"/>
      <c r="GP126" s="263"/>
      <c r="GQ126" s="263"/>
      <c r="GR126" s="263"/>
      <c r="GS126" s="263"/>
      <c r="GT126" s="263"/>
      <c r="GU126" s="263"/>
      <c r="GV126" s="263"/>
      <c r="GW126" s="263"/>
      <c r="GX126" s="263"/>
      <c r="GY126" s="263"/>
      <c r="GZ126" s="263"/>
      <c r="HA126" s="263"/>
      <c r="HB126" s="263"/>
      <c r="HC126" s="263"/>
      <c r="HD126" s="263"/>
      <c r="HE126" s="263"/>
      <c r="HF126" s="263"/>
      <c r="HG126" s="263"/>
      <c r="HH126" s="263"/>
      <c r="HI126" s="263"/>
      <c r="HJ126" s="263"/>
      <c r="HK126" s="263"/>
      <c r="HL126" s="263"/>
      <c r="HM126" s="263"/>
      <c r="HN126" s="263"/>
      <c r="HO126" s="263"/>
      <c r="HP126" s="263"/>
      <c r="HQ126" s="263"/>
      <c r="HR126" s="263"/>
      <c r="HS126" s="263"/>
      <c r="HT126" s="263"/>
      <c r="HU126" s="263"/>
      <c r="HV126" s="263"/>
      <c r="HW126" s="263"/>
      <c r="HX126" s="263"/>
      <c r="HY126" s="263"/>
      <c r="HZ126" s="263"/>
      <c r="IA126" s="263"/>
      <c r="IB126" s="263"/>
      <c r="IC126" s="263"/>
      <c r="ID126" s="263"/>
      <c r="IE126" s="263"/>
      <c r="IF126" s="263"/>
      <c r="IG126" s="263"/>
      <c r="IH126" s="263"/>
      <c r="II126" s="263"/>
      <c r="IJ126" s="263"/>
      <c r="IK126" s="263"/>
      <c r="IL126" s="263"/>
    </row>
    <row r="127" spans="1:246" s="39" customFormat="1" ht="15.75" customHeight="1" hidden="1">
      <c r="A127" s="634"/>
      <c r="B127" s="341" t="s">
        <v>1037</v>
      </c>
      <c r="C127" s="204" t="s">
        <v>1061</v>
      </c>
      <c r="D127" s="724"/>
      <c r="E127" s="735">
        <v>422</v>
      </c>
      <c r="F127" s="204"/>
      <c r="G127" s="405"/>
      <c r="H127" s="724"/>
      <c r="I127" s="20">
        <v>0</v>
      </c>
      <c r="J127" s="730"/>
      <c r="K127" s="636">
        <v>0</v>
      </c>
      <c r="L127" s="259"/>
      <c r="M127" s="314"/>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c r="DT127" s="263"/>
      <c r="DU127" s="263"/>
      <c r="DV127" s="263"/>
      <c r="DW127" s="263"/>
      <c r="DX127" s="263"/>
      <c r="DY127" s="263"/>
      <c r="DZ127" s="263"/>
      <c r="EA127" s="263"/>
      <c r="EB127" s="263"/>
      <c r="EC127" s="263"/>
      <c r="ED127" s="263"/>
      <c r="EE127" s="263"/>
      <c r="EF127" s="263"/>
      <c r="EG127" s="263"/>
      <c r="EH127" s="263"/>
      <c r="EI127" s="263"/>
      <c r="EJ127" s="263"/>
      <c r="EK127" s="263"/>
      <c r="EL127" s="263"/>
      <c r="EM127" s="263"/>
      <c r="EN127" s="263"/>
      <c r="EO127" s="263"/>
      <c r="EP127" s="263"/>
      <c r="EQ127" s="263"/>
      <c r="ER127" s="263"/>
      <c r="ES127" s="263"/>
      <c r="ET127" s="263"/>
      <c r="EU127" s="263"/>
      <c r="EV127" s="263"/>
      <c r="EW127" s="263"/>
      <c r="EX127" s="263"/>
      <c r="EY127" s="263"/>
      <c r="EZ127" s="263"/>
      <c r="FA127" s="263"/>
      <c r="FB127" s="263"/>
      <c r="FC127" s="263"/>
      <c r="FD127" s="263"/>
      <c r="FE127" s="263"/>
      <c r="FF127" s="263"/>
      <c r="FG127" s="263"/>
      <c r="FH127" s="263"/>
      <c r="FI127" s="263"/>
      <c r="FJ127" s="263"/>
      <c r="FK127" s="263"/>
      <c r="FL127" s="263"/>
      <c r="FM127" s="263"/>
      <c r="FN127" s="263"/>
      <c r="FO127" s="263"/>
      <c r="FP127" s="263"/>
      <c r="FQ127" s="263"/>
      <c r="FR127" s="263"/>
      <c r="FS127" s="263"/>
      <c r="FT127" s="263"/>
      <c r="FU127" s="263"/>
      <c r="FV127" s="263"/>
      <c r="FW127" s="263"/>
      <c r="FX127" s="263"/>
      <c r="FY127" s="263"/>
      <c r="FZ127" s="263"/>
      <c r="GA127" s="263"/>
      <c r="GB127" s="263"/>
      <c r="GC127" s="263"/>
      <c r="GD127" s="263"/>
      <c r="GE127" s="263"/>
      <c r="GF127" s="263"/>
      <c r="GG127" s="263"/>
      <c r="GH127" s="263"/>
      <c r="GI127" s="263"/>
      <c r="GJ127" s="263"/>
      <c r="GK127" s="263"/>
      <c r="GL127" s="263"/>
      <c r="GM127" s="263"/>
      <c r="GN127" s="263"/>
      <c r="GO127" s="263"/>
      <c r="GP127" s="263"/>
      <c r="GQ127" s="263"/>
      <c r="GR127" s="263"/>
      <c r="GS127" s="263"/>
      <c r="GT127" s="263"/>
      <c r="GU127" s="263"/>
      <c r="GV127" s="263"/>
      <c r="GW127" s="263"/>
      <c r="GX127" s="263"/>
      <c r="GY127" s="263"/>
      <c r="GZ127" s="263"/>
      <c r="HA127" s="263"/>
      <c r="HB127" s="263"/>
      <c r="HC127" s="263"/>
      <c r="HD127" s="263"/>
      <c r="HE127" s="263"/>
      <c r="HF127" s="263"/>
      <c r="HG127" s="263"/>
      <c r="HH127" s="263"/>
      <c r="HI127" s="263"/>
      <c r="HJ127" s="263"/>
      <c r="HK127" s="263"/>
      <c r="HL127" s="263"/>
      <c r="HM127" s="263"/>
      <c r="HN127" s="263"/>
      <c r="HO127" s="263"/>
      <c r="HP127" s="263"/>
      <c r="HQ127" s="263"/>
      <c r="HR127" s="263"/>
      <c r="HS127" s="263"/>
      <c r="HT127" s="263"/>
      <c r="HU127" s="263"/>
      <c r="HV127" s="263"/>
      <c r="HW127" s="263"/>
      <c r="HX127" s="263"/>
      <c r="HY127" s="263"/>
      <c r="HZ127" s="263"/>
      <c r="IA127" s="263"/>
      <c r="IB127" s="263"/>
      <c r="IC127" s="263"/>
      <c r="ID127" s="263"/>
      <c r="IE127" s="263"/>
      <c r="IF127" s="263"/>
      <c r="IG127" s="263"/>
      <c r="IH127" s="263"/>
      <c r="II127" s="263"/>
      <c r="IJ127" s="263"/>
      <c r="IK127" s="263"/>
      <c r="IL127" s="263"/>
    </row>
    <row r="128" spans="1:246" s="40" customFormat="1" ht="30" customHeight="1">
      <c r="A128" s="632" t="s">
        <v>999</v>
      </c>
      <c r="B128" s="192" t="s">
        <v>1062</v>
      </c>
      <c r="C128" s="192"/>
      <c r="D128" s="723"/>
      <c r="E128" s="734">
        <v>430</v>
      </c>
      <c r="F128" s="192"/>
      <c r="G128" s="402"/>
      <c r="H128" s="723"/>
      <c r="I128" s="165">
        <f>SUM(I129:I130)</f>
        <v>0</v>
      </c>
      <c r="J128" s="728"/>
      <c r="K128" s="633">
        <f>SUM(K129:K130)</f>
        <v>0</v>
      </c>
      <c r="L128" s="259"/>
      <c r="M128" s="314"/>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S128" s="263"/>
      <c r="BT128" s="263"/>
      <c r="BU128" s="263"/>
      <c r="BV128" s="263"/>
      <c r="BW128" s="263"/>
      <c r="BX128" s="263"/>
      <c r="BY128" s="263"/>
      <c r="BZ128" s="263"/>
      <c r="CA128" s="263"/>
      <c r="CB128" s="263"/>
      <c r="CC128" s="263"/>
      <c r="CD128" s="263"/>
      <c r="CE128" s="263"/>
      <c r="CF128" s="263"/>
      <c r="CG128" s="263"/>
      <c r="CH128" s="263"/>
      <c r="CI128" s="263"/>
      <c r="CJ128" s="263"/>
      <c r="CK128" s="263"/>
      <c r="CL128" s="263"/>
      <c r="CM128" s="263"/>
      <c r="CN128" s="263"/>
      <c r="CO128" s="263"/>
      <c r="CP128" s="263"/>
      <c r="CQ128" s="263"/>
      <c r="CR128" s="263"/>
      <c r="CS128" s="263"/>
      <c r="CT128" s="263"/>
      <c r="CU128" s="263"/>
      <c r="CV128" s="263"/>
      <c r="CW128" s="263"/>
      <c r="CX128" s="263"/>
      <c r="CY128" s="263"/>
      <c r="CZ128" s="263"/>
      <c r="DA128" s="263"/>
      <c r="DB128" s="263"/>
      <c r="DC128" s="263"/>
      <c r="DD128" s="263"/>
      <c r="DE128" s="263"/>
      <c r="DF128" s="263"/>
      <c r="DG128" s="263"/>
      <c r="DH128" s="263"/>
      <c r="DI128" s="263"/>
      <c r="DJ128" s="263"/>
      <c r="DK128" s="263"/>
      <c r="DL128" s="263"/>
      <c r="DM128" s="263"/>
      <c r="DN128" s="263"/>
      <c r="DO128" s="263"/>
      <c r="DP128" s="263"/>
      <c r="DQ128" s="263"/>
      <c r="DR128" s="263"/>
      <c r="DS128" s="263"/>
      <c r="DT128" s="263"/>
      <c r="DU128" s="263"/>
      <c r="DV128" s="263"/>
      <c r="DW128" s="263"/>
      <c r="DX128" s="263"/>
      <c r="DY128" s="263"/>
      <c r="DZ128" s="263"/>
      <c r="EA128" s="263"/>
      <c r="EB128" s="263"/>
      <c r="EC128" s="263"/>
      <c r="ED128" s="263"/>
      <c r="EE128" s="263"/>
      <c r="EF128" s="263"/>
      <c r="EG128" s="263"/>
      <c r="EH128" s="263"/>
      <c r="EI128" s="263"/>
      <c r="EJ128" s="263"/>
      <c r="EK128" s="263"/>
      <c r="EL128" s="263"/>
      <c r="EM128" s="263"/>
      <c r="EN128" s="263"/>
      <c r="EO128" s="263"/>
      <c r="EP128" s="263"/>
      <c r="EQ128" s="263"/>
      <c r="ER128" s="263"/>
      <c r="ES128" s="263"/>
      <c r="ET128" s="263"/>
      <c r="EU128" s="263"/>
      <c r="EV128" s="263"/>
      <c r="EW128" s="263"/>
      <c r="EX128" s="263"/>
      <c r="EY128" s="263"/>
      <c r="EZ128" s="263"/>
      <c r="FA128" s="263"/>
      <c r="FB128" s="263"/>
      <c r="FC128" s="263"/>
      <c r="FD128" s="263"/>
      <c r="FE128" s="263"/>
      <c r="FF128" s="263"/>
      <c r="FG128" s="263"/>
      <c r="FH128" s="263"/>
      <c r="FI128" s="263"/>
      <c r="FJ128" s="263"/>
      <c r="FK128" s="263"/>
      <c r="FL128" s="263"/>
      <c r="FM128" s="263"/>
      <c r="FN128" s="263"/>
      <c r="FO128" s="263"/>
      <c r="FP128" s="263"/>
      <c r="FQ128" s="263"/>
      <c r="FR128" s="263"/>
      <c r="FS128" s="263"/>
      <c r="FT128" s="263"/>
      <c r="FU128" s="263"/>
      <c r="FV128" s="263"/>
      <c r="FW128" s="263"/>
      <c r="FX128" s="263"/>
      <c r="FY128" s="263"/>
      <c r="FZ128" s="263"/>
      <c r="GA128" s="263"/>
      <c r="GB128" s="263"/>
      <c r="GC128" s="263"/>
      <c r="GD128" s="263"/>
      <c r="GE128" s="263"/>
      <c r="GF128" s="263"/>
      <c r="GG128" s="263"/>
      <c r="GH128" s="263"/>
      <c r="GI128" s="263"/>
      <c r="GJ128" s="263"/>
      <c r="GK128" s="263"/>
      <c r="GL128" s="263"/>
      <c r="GM128" s="263"/>
      <c r="GN128" s="263"/>
      <c r="GO128" s="263"/>
      <c r="GP128" s="263"/>
      <c r="GQ128" s="263"/>
      <c r="GR128" s="263"/>
      <c r="GS128" s="263"/>
      <c r="GT128" s="263"/>
      <c r="GU128" s="263"/>
      <c r="GV128" s="263"/>
      <c r="GW128" s="263"/>
      <c r="GX128" s="263"/>
      <c r="GY128" s="263"/>
      <c r="GZ128" s="263"/>
      <c r="HA128" s="263"/>
      <c r="HB128" s="263"/>
      <c r="HC128" s="263"/>
      <c r="HD128" s="263"/>
      <c r="HE128" s="263"/>
      <c r="HF128" s="263"/>
      <c r="HG128" s="263"/>
      <c r="HH128" s="263"/>
      <c r="HI128" s="263"/>
      <c r="HJ128" s="263"/>
      <c r="HK128" s="263"/>
      <c r="HL128" s="263"/>
      <c r="HM128" s="263"/>
      <c r="HN128" s="263"/>
      <c r="HO128" s="263"/>
      <c r="HP128" s="263"/>
      <c r="HQ128" s="263"/>
      <c r="HR128" s="263"/>
      <c r="HS128" s="263"/>
      <c r="HT128" s="263"/>
      <c r="HU128" s="263"/>
      <c r="HV128" s="263"/>
      <c r="HW128" s="263"/>
      <c r="HX128" s="263"/>
      <c r="HY128" s="263"/>
      <c r="HZ128" s="263"/>
      <c r="IA128" s="263"/>
      <c r="IB128" s="263"/>
      <c r="IC128" s="263"/>
      <c r="ID128" s="263"/>
      <c r="IE128" s="263"/>
      <c r="IF128" s="263"/>
      <c r="IG128" s="263"/>
      <c r="IH128" s="263"/>
      <c r="II128" s="263"/>
      <c r="IJ128" s="263"/>
      <c r="IK128" s="263"/>
      <c r="IL128" s="263"/>
    </row>
    <row r="129" spans="1:246" s="40" customFormat="1" ht="15.75" customHeight="1">
      <c r="A129" s="632"/>
      <c r="B129" s="341" t="s">
        <v>925</v>
      </c>
      <c r="C129" s="204" t="s">
        <v>1063</v>
      </c>
      <c r="D129" s="724"/>
      <c r="E129" s="735">
        <v>432</v>
      </c>
      <c r="F129" s="204"/>
      <c r="G129" s="405"/>
      <c r="H129" s="724"/>
      <c r="I129" s="20">
        <v>0</v>
      </c>
      <c r="J129" s="730"/>
      <c r="K129" s="636">
        <v>0</v>
      </c>
      <c r="L129" s="259"/>
      <c r="M129" s="314"/>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c r="DT129" s="263"/>
      <c r="DU129" s="263"/>
      <c r="DV129" s="263"/>
      <c r="DW129" s="263"/>
      <c r="DX129" s="263"/>
      <c r="DY129" s="263"/>
      <c r="DZ129" s="263"/>
      <c r="EA129" s="263"/>
      <c r="EB129" s="263"/>
      <c r="EC129" s="263"/>
      <c r="ED129" s="263"/>
      <c r="EE129" s="263"/>
      <c r="EF129" s="263"/>
      <c r="EG129" s="263"/>
      <c r="EH129" s="263"/>
      <c r="EI129" s="263"/>
      <c r="EJ129" s="263"/>
      <c r="EK129" s="263"/>
      <c r="EL129" s="263"/>
      <c r="EM129" s="263"/>
      <c r="EN129" s="263"/>
      <c r="EO129" s="263"/>
      <c r="EP129" s="263"/>
      <c r="EQ129" s="263"/>
      <c r="ER129" s="263"/>
      <c r="ES129" s="263"/>
      <c r="ET129" s="263"/>
      <c r="EU129" s="263"/>
      <c r="EV129" s="263"/>
      <c r="EW129" s="263"/>
      <c r="EX129" s="263"/>
      <c r="EY129" s="263"/>
      <c r="EZ129" s="263"/>
      <c r="FA129" s="263"/>
      <c r="FB129" s="263"/>
      <c r="FC129" s="263"/>
      <c r="FD129" s="263"/>
      <c r="FE129" s="263"/>
      <c r="FF129" s="263"/>
      <c r="FG129" s="263"/>
      <c r="FH129" s="263"/>
      <c r="FI129" s="263"/>
      <c r="FJ129" s="263"/>
      <c r="FK129" s="263"/>
      <c r="FL129" s="263"/>
      <c r="FM129" s="263"/>
      <c r="FN129" s="263"/>
      <c r="FO129" s="263"/>
      <c r="FP129" s="263"/>
      <c r="FQ129" s="263"/>
      <c r="FR129" s="263"/>
      <c r="FS129" s="263"/>
      <c r="FT129" s="263"/>
      <c r="FU129" s="263"/>
      <c r="FV129" s="263"/>
      <c r="FW129" s="263"/>
      <c r="FX129" s="263"/>
      <c r="FY129" s="263"/>
      <c r="FZ129" s="263"/>
      <c r="GA129" s="263"/>
      <c r="GB129" s="263"/>
      <c r="GC129" s="263"/>
      <c r="GD129" s="263"/>
      <c r="GE129" s="263"/>
      <c r="GF129" s="263"/>
      <c r="GG129" s="263"/>
      <c r="GH129" s="263"/>
      <c r="GI129" s="263"/>
      <c r="GJ129" s="263"/>
      <c r="GK129" s="263"/>
      <c r="GL129" s="263"/>
      <c r="GM129" s="263"/>
      <c r="GN129" s="263"/>
      <c r="GO129" s="263"/>
      <c r="GP129" s="263"/>
      <c r="GQ129" s="263"/>
      <c r="GR129" s="263"/>
      <c r="GS129" s="263"/>
      <c r="GT129" s="263"/>
      <c r="GU129" s="263"/>
      <c r="GV129" s="263"/>
      <c r="GW129" s="263"/>
      <c r="GX129" s="263"/>
      <c r="GY129" s="263"/>
      <c r="GZ129" s="263"/>
      <c r="HA129" s="263"/>
      <c r="HB129" s="263"/>
      <c r="HC129" s="263"/>
      <c r="HD129" s="263"/>
      <c r="HE129" s="263"/>
      <c r="HF129" s="263"/>
      <c r="HG129" s="263"/>
      <c r="HH129" s="263"/>
      <c r="HI129" s="263"/>
      <c r="HJ129" s="263"/>
      <c r="HK129" s="263"/>
      <c r="HL129" s="263"/>
      <c r="HM129" s="263"/>
      <c r="HN129" s="263"/>
      <c r="HO129" s="263"/>
      <c r="HP129" s="263"/>
      <c r="HQ129" s="263"/>
      <c r="HR129" s="263"/>
      <c r="HS129" s="263"/>
      <c r="HT129" s="263"/>
      <c r="HU129" s="263"/>
      <c r="HV129" s="263"/>
      <c r="HW129" s="263"/>
      <c r="HX129" s="263"/>
      <c r="HY129" s="263"/>
      <c r="HZ129" s="263"/>
      <c r="IA129" s="263"/>
      <c r="IB129" s="263"/>
      <c r="IC129" s="263"/>
      <c r="ID129" s="263"/>
      <c r="IE129" s="263"/>
      <c r="IF129" s="263"/>
      <c r="IG129" s="263"/>
      <c r="IH129" s="263"/>
      <c r="II129" s="263"/>
      <c r="IJ129" s="263"/>
      <c r="IK129" s="263"/>
      <c r="IL129" s="263"/>
    </row>
    <row r="130" spans="1:246" s="40" customFormat="1" ht="15.75" customHeight="1">
      <c r="A130" s="669"/>
      <c r="B130" s="670" t="s">
        <v>928</v>
      </c>
      <c r="C130" s="671" t="s">
        <v>1064</v>
      </c>
      <c r="D130" s="742"/>
      <c r="E130" s="743">
        <v>433</v>
      </c>
      <c r="F130" s="671"/>
      <c r="G130" s="672"/>
      <c r="H130" s="742"/>
      <c r="I130" s="395">
        <v>0</v>
      </c>
      <c r="J130" s="752"/>
      <c r="K130" s="642">
        <v>0</v>
      </c>
      <c r="L130" s="259"/>
      <c r="M130" s="314"/>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c r="AY130" s="263"/>
      <c r="AZ130" s="263"/>
      <c r="BA130" s="263"/>
      <c r="BB130" s="263"/>
      <c r="BC130" s="263"/>
      <c r="BD130" s="263"/>
      <c r="BE130" s="263"/>
      <c r="BF130" s="263"/>
      <c r="BG130" s="263"/>
      <c r="BH130" s="263"/>
      <c r="BI130" s="263"/>
      <c r="BJ130" s="263"/>
      <c r="BK130" s="263"/>
      <c r="BL130" s="263"/>
      <c r="BM130" s="263"/>
      <c r="BN130" s="263"/>
      <c r="BO130" s="263"/>
      <c r="BP130" s="263"/>
      <c r="BQ130" s="263"/>
      <c r="BR130" s="263"/>
      <c r="BS130" s="263"/>
      <c r="BT130" s="263"/>
      <c r="BU130" s="263"/>
      <c r="BV130" s="263"/>
      <c r="BW130" s="263"/>
      <c r="BX130" s="263"/>
      <c r="BY130" s="263"/>
      <c r="BZ130" s="263"/>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63"/>
      <c r="DQ130" s="263"/>
      <c r="DR130" s="263"/>
      <c r="DS130" s="263"/>
      <c r="DT130" s="263"/>
      <c r="DU130" s="263"/>
      <c r="DV130" s="263"/>
      <c r="DW130" s="263"/>
      <c r="DX130" s="263"/>
      <c r="DY130" s="263"/>
      <c r="DZ130" s="263"/>
      <c r="EA130" s="263"/>
      <c r="EB130" s="263"/>
      <c r="EC130" s="263"/>
      <c r="ED130" s="263"/>
      <c r="EE130" s="263"/>
      <c r="EF130" s="263"/>
      <c r="EG130" s="263"/>
      <c r="EH130" s="263"/>
      <c r="EI130" s="263"/>
      <c r="EJ130" s="263"/>
      <c r="EK130" s="263"/>
      <c r="EL130" s="263"/>
      <c r="EM130" s="263"/>
      <c r="EN130" s="263"/>
      <c r="EO130" s="263"/>
      <c r="EP130" s="263"/>
      <c r="EQ130" s="263"/>
      <c r="ER130" s="263"/>
      <c r="ES130" s="263"/>
      <c r="ET130" s="263"/>
      <c r="EU130" s="263"/>
      <c r="EV130" s="263"/>
      <c r="EW130" s="263"/>
      <c r="EX130" s="263"/>
      <c r="EY130" s="263"/>
      <c r="EZ130" s="263"/>
      <c r="FA130" s="263"/>
      <c r="FB130" s="263"/>
      <c r="FC130" s="263"/>
      <c r="FD130" s="263"/>
      <c r="FE130" s="263"/>
      <c r="FF130" s="263"/>
      <c r="FG130" s="263"/>
      <c r="FH130" s="263"/>
      <c r="FI130" s="263"/>
      <c r="FJ130" s="263"/>
      <c r="FK130" s="263"/>
      <c r="FL130" s="263"/>
      <c r="FM130" s="263"/>
      <c r="FN130" s="263"/>
      <c r="FO130" s="263"/>
      <c r="FP130" s="263"/>
      <c r="FQ130" s="263"/>
      <c r="FR130" s="263"/>
      <c r="FS130" s="263"/>
      <c r="FT130" s="263"/>
      <c r="FU130" s="263"/>
      <c r="FV130" s="263"/>
      <c r="FW130" s="263"/>
      <c r="FX130" s="263"/>
      <c r="FY130" s="263"/>
      <c r="FZ130" s="263"/>
      <c r="GA130" s="263"/>
      <c r="GB130" s="263"/>
      <c r="GC130" s="263"/>
      <c r="GD130" s="263"/>
      <c r="GE130" s="263"/>
      <c r="GF130" s="263"/>
      <c r="GG130" s="263"/>
      <c r="GH130" s="263"/>
      <c r="GI130" s="263"/>
      <c r="GJ130" s="263"/>
      <c r="GK130" s="263"/>
      <c r="GL130" s="263"/>
      <c r="GM130" s="263"/>
      <c r="GN130" s="263"/>
      <c r="GO130" s="263"/>
      <c r="GP130" s="263"/>
      <c r="GQ130" s="263"/>
      <c r="GR130" s="263"/>
      <c r="GS130" s="263"/>
      <c r="GT130" s="263"/>
      <c r="GU130" s="263"/>
      <c r="GV130" s="263"/>
      <c r="GW130" s="263"/>
      <c r="GX130" s="263"/>
      <c r="GY130" s="263"/>
      <c r="GZ130" s="263"/>
      <c r="HA130" s="263"/>
      <c r="HB130" s="263"/>
      <c r="HC130" s="263"/>
      <c r="HD130" s="263"/>
      <c r="HE130" s="263"/>
      <c r="HF130" s="263"/>
      <c r="HG130" s="263"/>
      <c r="HH130" s="263"/>
      <c r="HI130" s="263"/>
      <c r="HJ130" s="263"/>
      <c r="HK130" s="263"/>
      <c r="HL130" s="263"/>
      <c r="HM130" s="263"/>
      <c r="HN130" s="263"/>
      <c r="HO130" s="263"/>
      <c r="HP130" s="263"/>
      <c r="HQ130" s="263"/>
      <c r="HR130" s="263"/>
      <c r="HS130" s="263"/>
      <c r="HT130" s="263"/>
      <c r="HU130" s="263"/>
      <c r="HV130" s="263"/>
      <c r="HW130" s="263"/>
      <c r="HX130" s="263"/>
      <c r="HY130" s="263"/>
      <c r="HZ130" s="263"/>
      <c r="IA130" s="263"/>
      <c r="IB130" s="263"/>
      <c r="IC130" s="263"/>
      <c r="ID130" s="263"/>
      <c r="IE130" s="263"/>
      <c r="IF130" s="263"/>
      <c r="IG130" s="263"/>
      <c r="IH130" s="263"/>
      <c r="II130" s="263"/>
      <c r="IJ130" s="263"/>
      <c r="IK130" s="263"/>
      <c r="IL130" s="263"/>
    </row>
    <row r="131" spans="1:19" s="413" customFormat="1" ht="30" customHeight="1" thickBot="1">
      <c r="A131" s="643"/>
      <c r="B131" s="644"/>
      <c r="C131" s="645" t="s">
        <v>1065</v>
      </c>
      <c r="D131" s="744"/>
      <c r="E131" s="745">
        <v>440</v>
      </c>
      <c r="F131" s="645"/>
      <c r="G131" s="646"/>
      <c r="H131" s="744"/>
      <c r="I131" s="173">
        <f>I114+I87</f>
        <v>167672016207</v>
      </c>
      <c r="J131" s="749"/>
      <c r="K131" s="647">
        <f>K114+K87</f>
        <v>211817139665.94766</v>
      </c>
      <c r="L131" s="99">
        <f>I131-I73</f>
        <v>0</v>
      </c>
      <c r="M131" s="415">
        <f>K131-K73</f>
        <v>0</v>
      </c>
      <c r="N131" s="40"/>
      <c r="O131" s="40"/>
      <c r="P131" s="40"/>
      <c r="Q131" s="40"/>
      <c r="R131" s="40"/>
      <c r="S131" s="40"/>
    </row>
    <row r="132" spans="1:246" s="40" customFormat="1" ht="15" customHeight="1" thickTop="1">
      <c r="A132" s="208"/>
      <c r="B132" s="408"/>
      <c r="C132" s="411"/>
      <c r="D132" s="411"/>
      <c r="E132" s="412"/>
      <c r="F132" s="411"/>
      <c r="G132" s="412"/>
      <c r="H132" s="411"/>
      <c r="I132" s="56"/>
      <c r="J132" s="416"/>
      <c r="K132" s="56"/>
      <c r="M132" s="314"/>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c r="BE132" s="263"/>
      <c r="BF132" s="263"/>
      <c r="BG132" s="263"/>
      <c r="BH132" s="263"/>
      <c r="BI132" s="263"/>
      <c r="BJ132" s="263"/>
      <c r="BK132" s="263"/>
      <c r="BL132" s="263"/>
      <c r="BM132" s="263"/>
      <c r="BN132" s="263"/>
      <c r="BO132" s="263"/>
      <c r="BP132" s="263"/>
      <c r="BQ132" s="263"/>
      <c r="BR132" s="263"/>
      <c r="BS132" s="263"/>
      <c r="BT132" s="263"/>
      <c r="BU132" s="263"/>
      <c r="BV132" s="263"/>
      <c r="BW132" s="263"/>
      <c r="BX132" s="263"/>
      <c r="BY132" s="263"/>
      <c r="BZ132" s="263"/>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63"/>
      <c r="DQ132" s="263"/>
      <c r="DR132" s="263"/>
      <c r="DS132" s="263"/>
      <c r="DT132" s="263"/>
      <c r="DU132" s="263"/>
      <c r="DV132" s="263"/>
      <c r="DW132" s="263"/>
      <c r="DX132" s="263"/>
      <c r="DY132" s="263"/>
      <c r="DZ132" s="263"/>
      <c r="EA132" s="263"/>
      <c r="EB132" s="263"/>
      <c r="EC132" s="263"/>
      <c r="ED132" s="263"/>
      <c r="EE132" s="263"/>
      <c r="EF132" s="263"/>
      <c r="EG132" s="263"/>
      <c r="EH132" s="263"/>
      <c r="EI132" s="263"/>
      <c r="EJ132" s="263"/>
      <c r="EK132" s="263"/>
      <c r="EL132" s="263"/>
      <c r="EM132" s="263"/>
      <c r="EN132" s="263"/>
      <c r="EO132" s="263"/>
      <c r="EP132" s="263"/>
      <c r="EQ132" s="263"/>
      <c r="ER132" s="263"/>
      <c r="ES132" s="263"/>
      <c r="ET132" s="263"/>
      <c r="EU132" s="263"/>
      <c r="EV132" s="263"/>
      <c r="EW132" s="263"/>
      <c r="EX132" s="263"/>
      <c r="EY132" s="263"/>
      <c r="EZ132" s="263"/>
      <c r="FA132" s="263"/>
      <c r="FB132" s="263"/>
      <c r="FC132" s="263"/>
      <c r="FD132" s="263"/>
      <c r="FE132" s="263"/>
      <c r="FF132" s="263"/>
      <c r="FG132" s="263"/>
      <c r="FH132" s="263"/>
      <c r="FI132" s="263"/>
      <c r="FJ132" s="263"/>
      <c r="FK132" s="263"/>
      <c r="FL132" s="263"/>
      <c r="FM132" s="263"/>
      <c r="FN132" s="263"/>
      <c r="FO132" s="263"/>
      <c r="FP132" s="263"/>
      <c r="FQ132" s="263"/>
      <c r="FR132" s="263"/>
      <c r="FS132" s="263"/>
      <c r="FT132" s="263"/>
      <c r="FU132" s="263"/>
      <c r="FV132" s="263"/>
      <c r="FW132" s="263"/>
      <c r="FX132" s="263"/>
      <c r="FY132" s="263"/>
      <c r="FZ132" s="263"/>
      <c r="GA132" s="263"/>
      <c r="GB132" s="263"/>
      <c r="GC132" s="263"/>
      <c r="GD132" s="263"/>
      <c r="GE132" s="263"/>
      <c r="GF132" s="263"/>
      <c r="GG132" s="263"/>
      <c r="GH132" s="263"/>
      <c r="GI132" s="263"/>
      <c r="GJ132" s="263"/>
      <c r="GK132" s="263"/>
      <c r="GL132" s="263"/>
      <c r="GM132" s="263"/>
      <c r="GN132" s="263"/>
      <c r="GO132" s="263"/>
      <c r="GP132" s="263"/>
      <c r="GQ132" s="263"/>
      <c r="GR132" s="263"/>
      <c r="GS132" s="263"/>
      <c r="GT132" s="263"/>
      <c r="GU132" s="263"/>
      <c r="GV132" s="263"/>
      <c r="GW132" s="263"/>
      <c r="GX132" s="263"/>
      <c r="GY132" s="263"/>
      <c r="GZ132" s="263"/>
      <c r="HA132" s="263"/>
      <c r="HB132" s="263"/>
      <c r="HC132" s="263"/>
      <c r="HD132" s="263"/>
      <c r="HE132" s="263"/>
      <c r="HF132" s="263"/>
      <c r="HG132" s="263"/>
      <c r="HH132" s="263"/>
      <c r="HI132" s="263"/>
      <c r="HJ132" s="263"/>
      <c r="HK132" s="263"/>
      <c r="HL132" s="263"/>
      <c r="HM132" s="263"/>
      <c r="HN132" s="263"/>
      <c r="HO132" s="263"/>
      <c r="HP132" s="263"/>
      <c r="HQ132" s="263"/>
      <c r="HR132" s="263"/>
      <c r="HS132" s="263"/>
      <c r="HT132" s="263"/>
      <c r="HU132" s="263"/>
      <c r="HV132" s="263"/>
      <c r="HW132" s="263"/>
      <c r="HX132" s="263"/>
      <c r="HY132" s="263"/>
      <c r="HZ132" s="263"/>
      <c r="IA132" s="263"/>
      <c r="IB132" s="263"/>
      <c r="IC132" s="263"/>
      <c r="ID132" s="263"/>
      <c r="IE132" s="263"/>
      <c r="IF132" s="263"/>
      <c r="IG132" s="263"/>
      <c r="IH132" s="263"/>
      <c r="II132" s="263"/>
      <c r="IJ132" s="263"/>
      <c r="IK132" s="263"/>
      <c r="IL132" s="263"/>
    </row>
    <row r="133" spans="1:246" s="40" customFormat="1" ht="21.75" customHeight="1">
      <c r="A133" s="354"/>
      <c r="B133" s="380"/>
      <c r="C133" s="353"/>
      <c r="D133" s="353"/>
      <c r="E133" s="16"/>
      <c r="F133" s="353"/>
      <c r="G133" s="820" t="s">
        <v>1232</v>
      </c>
      <c r="H133" s="820"/>
      <c r="I133" s="820"/>
      <c r="J133" s="820"/>
      <c r="K133" s="820"/>
      <c r="M133" s="314"/>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263"/>
      <c r="BB133" s="263"/>
      <c r="BC133" s="263"/>
      <c r="BD133" s="263"/>
      <c r="BE133" s="263"/>
      <c r="BF133" s="263"/>
      <c r="BG133" s="263"/>
      <c r="BH133" s="263"/>
      <c r="BI133" s="263"/>
      <c r="BJ133" s="263"/>
      <c r="BK133" s="263"/>
      <c r="BL133" s="263"/>
      <c r="BM133" s="263"/>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63"/>
      <c r="DQ133" s="263"/>
      <c r="DR133" s="263"/>
      <c r="DS133" s="263"/>
      <c r="DT133" s="263"/>
      <c r="DU133" s="263"/>
      <c r="DV133" s="263"/>
      <c r="DW133" s="263"/>
      <c r="DX133" s="263"/>
      <c r="DY133" s="263"/>
      <c r="DZ133" s="263"/>
      <c r="EA133" s="263"/>
      <c r="EB133" s="263"/>
      <c r="EC133" s="263"/>
      <c r="ED133" s="263"/>
      <c r="EE133" s="263"/>
      <c r="EF133" s="263"/>
      <c r="EG133" s="263"/>
      <c r="EH133" s="263"/>
      <c r="EI133" s="263"/>
      <c r="EJ133" s="263"/>
      <c r="EK133" s="263"/>
      <c r="EL133" s="263"/>
      <c r="EM133" s="263"/>
      <c r="EN133" s="263"/>
      <c r="EO133" s="263"/>
      <c r="EP133" s="263"/>
      <c r="EQ133" s="263"/>
      <c r="ER133" s="263"/>
      <c r="ES133" s="263"/>
      <c r="ET133" s="263"/>
      <c r="EU133" s="263"/>
      <c r="EV133" s="263"/>
      <c r="EW133" s="263"/>
      <c r="EX133" s="263"/>
      <c r="EY133" s="263"/>
      <c r="EZ133" s="263"/>
      <c r="FA133" s="263"/>
      <c r="FB133" s="263"/>
      <c r="FC133" s="263"/>
      <c r="FD133" s="263"/>
      <c r="FE133" s="263"/>
      <c r="FF133" s="263"/>
      <c r="FG133" s="263"/>
      <c r="FH133" s="263"/>
      <c r="FI133" s="263"/>
      <c r="FJ133" s="263"/>
      <c r="FK133" s="263"/>
      <c r="FL133" s="263"/>
      <c r="FM133" s="263"/>
      <c r="FN133" s="263"/>
      <c r="FO133" s="263"/>
      <c r="FP133" s="263"/>
      <c r="FQ133" s="263"/>
      <c r="FR133" s="263"/>
      <c r="FS133" s="263"/>
      <c r="FT133" s="263"/>
      <c r="FU133" s="263"/>
      <c r="FV133" s="263"/>
      <c r="FW133" s="263"/>
      <c r="FX133" s="263"/>
      <c r="FY133" s="263"/>
      <c r="FZ133" s="263"/>
      <c r="GA133" s="263"/>
      <c r="GB133" s="263"/>
      <c r="GC133" s="263"/>
      <c r="GD133" s="263"/>
      <c r="GE133" s="263"/>
      <c r="GF133" s="263"/>
      <c r="GG133" s="263"/>
      <c r="GH133" s="263"/>
      <c r="GI133" s="263"/>
      <c r="GJ133" s="263"/>
      <c r="GK133" s="263"/>
      <c r="GL133" s="263"/>
      <c r="GM133" s="263"/>
      <c r="GN133" s="263"/>
      <c r="GO133" s="263"/>
      <c r="GP133" s="263"/>
      <c r="GQ133" s="263"/>
      <c r="GR133" s="263"/>
      <c r="GS133" s="263"/>
      <c r="GT133" s="263"/>
      <c r="GU133" s="263"/>
      <c r="GV133" s="263"/>
      <c r="GW133" s="263"/>
      <c r="GX133" s="263"/>
      <c r="GY133" s="263"/>
      <c r="GZ133" s="263"/>
      <c r="HA133" s="263"/>
      <c r="HB133" s="263"/>
      <c r="HC133" s="263"/>
      <c r="HD133" s="263"/>
      <c r="HE133" s="263"/>
      <c r="HF133" s="263"/>
      <c r="HG133" s="263"/>
      <c r="HH133" s="263"/>
      <c r="HI133" s="263"/>
      <c r="HJ133" s="263"/>
      <c r="HK133" s="263"/>
      <c r="HL133" s="263"/>
      <c r="HM133" s="263"/>
      <c r="HN133" s="263"/>
      <c r="HO133" s="263"/>
      <c r="HP133" s="263"/>
      <c r="HQ133" s="263"/>
      <c r="HR133" s="263"/>
      <c r="HS133" s="263"/>
      <c r="HT133" s="263"/>
      <c r="HU133" s="263"/>
      <c r="HV133" s="263"/>
      <c r="HW133" s="263"/>
      <c r="HX133" s="263"/>
      <c r="HY133" s="263"/>
      <c r="HZ133" s="263"/>
      <c r="IA133" s="263"/>
      <c r="IB133" s="263"/>
      <c r="IC133" s="263"/>
      <c r="ID133" s="263"/>
      <c r="IE133" s="263"/>
      <c r="IF133" s="263"/>
      <c r="IG133" s="263"/>
      <c r="IH133" s="263"/>
      <c r="II133" s="263"/>
      <c r="IJ133" s="263"/>
      <c r="IK133" s="263"/>
      <c r="IL133" s="263"/>
    </row>
    <row r="134" spans="1:246" ht="15" customHeight="1">
      <c r="A134" s="422"/>
      <c r="B134" s="423"/>
      <c r="C134" s="818" t="s">
        <v>1148</v>
      </c>
      <c r="D134" s="818"/>
      <c r="E134" s="818"/>
      <c r="F134" s="818"/>
      <c r="G134" s="818"/>
      <c r="H134" s="192"/>
      <c r="I134" s="819" t="s">
        <v>957</v>
      </c>
      <c r="J134" s="819"/>
      <c r="K134" s="819"/>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row>
    <row r="135" spans="1:246" ht="15">
      <c r="A135" s="422"/>
      <c r="B135" s="423"/>
      <c r="C135" s="40"/>
      <c r="D135" s="419"/>
      <c r="E135" s="404"/>
      <c r="F135" s="419"/>
      <c r="G135" s="407"/>
      <c r="H135" s="419"/>
      <c r="I135" s="56"/>
      <c r="J135" s="417"/>
      <c r="K135" s="56"/>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row>
    <row r="136" spans="1:246" ht="15">
      <c r="A136" s="422"/>
      <c r="B136" s="423"/>
      <c r="C136" s="40"/>
      <c r="D136" s="419"/>
      <c r="E136" s="404"/>
      <c r="F136" s="419"/>
      <c r="G136" s="407"/>
      <c r="H136" s="419"/>
      <c r="I136" s="56"/>
      <c r="J136" s="417"/>
      <c r="K136" s="56"/>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c r="DN136" s="24"/>
      <c r="DO136" s="24"/>
      <c r="DP136" s="24"/>
      <c r="DQ136" s="24"/>
      <c r="DR136" s="24"/>
      <c r="DS136" s="24"/>
      <c r="DT136" s="24"/>
      <c r="DU136" s="24"/>
      <c r="DV136" s="24"/>
      <c r="DW136" s="24"/>
      <c r="DX136" s="24"/>
      <c r="DY136" s="24"/>
      <c r="DZ136" s="24"/>
      <c r="EA136" s="24"/>
      <c r="EB136" s="24"/>
      <c r="EC136" s="24"/>
      <c r="ED136" s="24"/>
      <c r="EE136" s="24"/>
      <c r="EF136" s="24"/>
      <c r="EG136" s="24"/>
      <c r="EH136" s="24"/>
      <c r="EI136" s="24"/>
      <c r="EJ136" s="24"/>
      <c r="EK136" s="24"/>
      <c r="EL136" s="24"/>
      <c r="EM136" s="24"/>
      <c r="EN136" s="24"/>
      <c r="EO136" s="24"/>
      <c r="EP136" s="24"/>
      <c r="EQ136" s="24"/>
      <c r="ER136" s="24"/>
      <c r="ES136" s="24"/>
      <c r="ET136" s="24"/>
      <c r="EU136" s="24"/>
      <c r="EV136" s="24"/>
      <c r="EW136" s="24"/>
      <c r="EX136" s="24"/>
      <c r="EY136" s="24"/>
      <c r="EZ136" s="24"/>
      <c r="FA136" s="24"/>
      <c r="FB136" s="24"/>
      <c r="FC136" s="24"/>
      <c r="FD136" s="24"/>
      <c r="FE136" s="24"/>
      <c r="FF136" s="24"/>
      <c r="FG136" s="24"/>
      <c r="FH136" s="24"/>
      <c r="FI136" s="24"/>
      <c r="FJ136" s="24"/>
      <c r="FK136" s="24"/>
      <c r="FL136" s="24"/>
      <c r="FM136" s="24"/>
      <c r="FN136" s="24"/>
      <c r="FO136" s="24"/>
      <c r="FP136" s="24"/>
      <c r="FQ136" s="24"/>
      <c r="FR136" s="24"/>
      <c r="FS136" s="24"/>
      <c r="FT136" s="24"/>
      <c r="FU136" s="24"/>
      <c r="FV136" s="24"/>
      <c r="FW136" s="24"/>
      <c r="FX136" s="24"/>
      <c r="FY136" s="24"/>
      <c r="FZ136" s="24"/>
      <c r="GA136" s="24"/>
      <c r="GB136" s="24"/>
      <c r="GC136" s="24"/>
      <c r="GD136" s="24"/>
      <c r="GE136" s="24"/>
      <c r="GF136" s="24"/>
      <c r="GG136" s="24"/>
      <c r="GH136" s="24"/>
      <c r="GI136" s="24"/>
      <c r="GJ136" s="24"/>
      <c r="GK136" s="24"/>
      <c r="GL136" s="24"/>
      <c r="GM136" s="24"/>
      <c r="GN136" s="24"/>
      <c r="GO136" s="24"/>
      <c r="GP136" s="24"/>
      <c r="GQ136" s="24"/>
      <c r="GR136" s="24"/>
      <c r="GS136" s="24"/>
      <c r="GT136" s="24"/>
      <c r="GU136" s="24"/>
      <c r="GV136" s="24"/>
      <c r="GW136" s="24"/>
      <c r="GX136" s="24"/>
      <c r="GY136" s="24"/>
      <c r="GZ136" s="24"/>
      <c r="HA136" s="24"/>
      <c r="HB136" s="24"/>
      <c r="HC136" s="24"/>
      <c r="HD136" s="24"/>
      <c r="HE136" s="24"/>
      <c r="HF136" s="24"/>
      <c r="HG136" s="24"/>
      <c r="HH136" s="24"/>
      <c r="HI136" s="24"/>
      <c r="HJ136" s="24"/>
      <c r="HK136" s="24"/>
      <c r="HL136" s="24"/>
      <c r="HM136" s="24"/>
      <c r="HN136" s="24"/>
      <c r="HO136" s="24"/>
      <c r="HP136" s="24"/>
      <c r="HQ136" s="24"/>
      <c r="HR136" s="24"/>
      <c r="HS136" s="24"/>
      <c r="HT136" s="24"/>
      <c r="HU136" s="24"/>
      <c r="HV136" s="24"/>
      <c r="HW136" s="24"/>
      <c r="HX136" s="24"/>
      <c r="HY136" s="24"/>
      <c r="HZ136" s="24"/>
      <c r="IA136" s="24"/>
      <c r="IB136" s="24"/>
      <c r="IC136" s="24"/>
      <c r="ID136" s="24"/>
      <c r="IE136" s="24"/>
      <c r="IF136" s="24"/>
      <c r="IG136" s="24"/>
      <c r="IH136" s="24"/>
      <c r="II136" s="24"/>
      <c r="IJ136" s="24"/>
      <c r="IK136" s="24"/>
      <c r="IL136" s="24"/>
    </row>
    <row r="137" spans="1:246" ht="15">
      <c r="A137" s="422"/>
      <c r="B137" s="423"/>
      <c r="C137" s="40"/>
      <c r="D137" s="419"/>
      <c r="E137" s="404"/>
      <c r="F137" s="419"/>
      <c r="G137" s="407"/>
      <c r="H137" s="419"/>
      <c r="I137" s="56"/>
      <c r="J137" s="417"/>
      <c r="K137" s="56"/>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row>
    <row r="138" spans="1:246" ht="15">
      <c r="A138" s="422"/>
      <c r="B138" s="423"/>
      <c r="C138" s="40"/>
      <c r="D138" s="420"/>
      <c r="E138" s="380"/>
      <c r="F138" s="420"/>
      <c r="G138" s="421"/>
      <c r="H138" s="420"/>
      <c r="I138" s="56"/>
      <c r="J138" s="417"/>
      <c r="K138" s="56"/>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row>
    <row r="139" spans="1:246" ht="15">
      <c r="A139" s="422"/>
      <c r="B139" s="423"/>
      <c r="C139" s="40"/>
      <c r="D139" s="420"/>
      <c r="E139" s="380"/>
      <c r="F139" s="420"/>
      <c r="G139" s="421"/>
      <c r="H139" s="420"/>
      <c r="I139" s="56"/>
      <c r="J139" s="417"/>
      <c r="K139" s="56"/>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row>
    <row r="140" spans="1:246" ht="15">
      <c r="A140" s="422"/>
      <c r="B140" s="423"/>
      <c r="C140" s="818" t="s">
        <v>1149</v>
      </c>
      <c r="D140" s="818"/>
      <c r="E140" s="818"/>
      <c r="F140" s="818"/>
      <c r="G140" s="818"/>
      <c r="H140" s="355"/>
      <c r="I140" s="819" t="s">
        <v>958</v>
      </c>
      <c r="J140" s="819"/>
      <c r="K140" s="819"/>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row>
    <row r="141" spans="1:246" ht="14.25">
      <c r="A141" s="422"/>
      <c r="B141" s="423"/>
      <c r="C141" s="24"/>
      <c r="D141" s="24"/>
      <c r="E141" s="24"/>
      <c r="F141" s="24"/>
      <c r="G141" s="24"/>
      <c r="H141" s="24"/>
      <c r="I141" s="24"/>
      <c r="J141" s="24"/>
      <c r="K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row>
    <row r="142" spans="1:246" ht="14.25">
      <c r="A142" s="422"/>
      <c r="B142" s="423"/>
      <c r="C142" s="24"/>
      <c r="D142" s="24"/>
      <c r="E142" s="24"/>
      <c r="F142" s="24"/>
      <c r="G142" s="24"/>
      <c r="H142" s="24"/>
      <c r="I142" s="24"/>
      <c r="J142" s="24"/>
      <c r="K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row>
    <row r="143" spans="1:246" ht="14.25">
      <c r="A143" s="422"/>
      <c r="B143" s="423"/>
      <c r="C143" s="24"/>
      <c r="D143" s="24"/>
      <c r="E143" s="24"/>
      <c r="F143" s="24"/>
      <c r="G143" s="24"/>
      <c r="H143" s="24"/>
      <c r="I143" s="24"/>
      <c r="J143" s="24"/>
      <c r="K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row>
    <row r="144" spans="1:246" ht="14.25">
      <c r="A144" s="422"/>
      <c r="B144" s="423"/>
      <c r="C144" s="24"/>
      <c r="D144" s="24"/>
      <c r="E144" s="24"/>
      <c r="F144" s="24"/>
      <c r="G144" s="24"/>
      <c r="H144" s="24"/>
      <c r="I144" s="24"/>
      <c r="J144" s="24"/>
      <c r="K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row>
    <row r="145" spans="1:246" ht="14.25">
      <c r="A145" s="422"/>
      <c r="B145" s="423"/>
      <c r="C145" s="24"/>
      <c r="D145" s="24"/>
      <c r="E145" s="24"/>
      <c r="F145" s="24"/>
      <c r="G145" s="24"/>
      <c r="H145" s="24"/>
      <c r="I145" s="24"/>
      <c r="J145" s="24"/>
      <c r="K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row>
    <row r="146" spans="1:246" ht="14.25">
      <c r="A146" s="422"/>
      <c r="B146" s="423"/>
      <c r="C146" s="24"/>
      <c r="D146" s="24"/>
      <c r="E146" s="24"/>
      <c r="F146" s="24"/>
      <c r="G146" s="24"/>
      <c r="H146" s="24"/>
      <c r="I146" s="24"/>
      <c r="J146" s="24"/>
      <c r="K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row>
    <row r="147" spans="1:246" ht="14.25">
      <c r="A147" s="422"/>
      <c r="B147" s="423"/>
      <c r="C147" s="24"/>
      <c r="D147" s="24"/>
      <c r="E147" s="24"/>
      <c r="F147" s="24"/>
      <c r="G147" s="24"/>
      <c r="H147" s="24"/>
      <c r="I147" s="24"/>
      <c r="J147" s="24"/>
      <c r="K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row>
    <row r="148" spans="1:246" ht="14.25">
      <c r="A148" s="422"/>
      <c r="B148" s="423"/>
      <c r="C148" s="24"/>
      <c r="D148" s="24"/>
      <c r="E148" s="24"/>
      <c r="F148" s="24"/>
      <c r="G148" s="24"/>
      <c r="H148" s="24"/>
      <c r="I148" s="24"/>
      <c r="J148" s="24"/>
      <c r="K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row>
    <row r="149" spans="1:246" ht="14.25">
      <c r="A149" s="422"/>
      <c r="B149" s="423"/>
      <c r="C149" s="24"/>
      <c r="D149" s="24"/>
      <c r="E149" s="24"/>
      <c r="F149" s="24"/>
      <c r="G149" s="24"/>
      <c r="H149" s="24"/>
      <c r="I149" s="24"/>
      <c r="J149" s="24"/>
      <c r="K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row>
    <row r="150" spans="1:246" ht="14.25">
      <c r="A150" s="422"/>
      <c r="B150" s="423"/>
      <c r="C150" s="24"/>
      <c r="D150" s="24"/>
      <c r="E150" s="24"/>
      <c r="F150" s="24"/>
      <c r="G150" s="24"/>
      <c r="H150" s="24"/>
      <c r="I150" s="24"/>
      <c r="J150" s="24"/>
      <c r="K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row>
    <row r="151" spans="1:246" ht="14.25">
      <c r="A151" s="422"/>
      <c r="B151" s="423"/>
      <c r="C151" s="24"/>
      <c r="D151" s="24"/>
      <c r="E151" s="24"/>
      <c r="F151" s="24"/>
      <c r="G151" s="24"/>
      <c r="H151" s="24"/>
      <c r="I151" s="24"/>
      <c r="J151" s="24"/>
      <c r="K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row>
    <row r="152" spans="1:246" ht="14.25">
      <c r="A152" s="422"/>
      <c r="B152" s="423"/>
      <c r="C152" s="24"/>
      <c r="D152" s="24"/>
      <c r="E152" s="24"/>
      <c r="F152" s="24"/>
      <c r="G152" s="24"/>
      <c r="H152" s="24"/>
      <c r="I152" s="24"/>
      <c r="J152" s="24"/>
      <c r="K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row>
    <row r="153" spans="1:246" ht="14.25">
      <c r="A153" s="422"/>
      <c r="B153" s="423"/>
      <c r="C153" s="24"/>
      <c r="D153" s="24"/>
      <c r="E153" s="24"/>
      <c r="F153" s="24"/>
      <c r="G153" s="24"/>
      <c r="H153" s="24"/>
      <c r="I153" s="24"/>
      <c r="J153" s="24"/>
      <c r="K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row>
    <row r="154" spans="1:246" ht="14.25">
      <c r="A154" s="422"/>
      <c r="B154" s="423"/>
      <c r="C154" s="24"/>
      <c r="D154" s="24"/>
      <c r="E154" s="24"/>
      <c r="F154" s="24"/>
      <c r="G154" s="24"/>
      <c r="H154" s="24"/>
      <c r="I154" s="24"/>
      <c r="J154" s="24"/>
      <c r="K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row>
    <row r="155" spans="1:246" ht="14.25">
      <c r="A155" s="422"/>
      <c r="B155" s="423"/>
      <c r="C155" s="24"/>
      <c r="D155" s="24"/>
      <c r="E155" s="24"/>
      <c r="F155" s="24"/>
      <c r="G155" s="24"/>
      <c r="H155" s="24"/>
      <c r="I155" s="24"/>
      <c r="J155" s="24"/>
      <c r="K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row>
    <row r="156" spans="1:246" ht="14.25">
      <c r="A156" s="422"/>
      <c r="B156" s="423"/>
      <c r="C156" s="24"/>
      <c r="D156" s="24"/>
      <c r="E156" s="24"/>
      <c r="F156" s="24"/>
      <c r="G156" s="24"/>
      <c r="H156" s="24"/>
      <c r="I156" s="24"/>
      <c r="J156" s="24"/>
      <c r="K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row>
    <row r="157" spans="1:246" ht="14.25">
      <c r="A157" s="422"/>
      <c r="B157" s="423"/>
      <c r="C157" s="24"/>
      <c r="D157" s="24"/>
      <c r="E157" s="24"/>
      <c r="F157" s="24"/>
      <c r="G157" s="24"/>
      <c r="H157" s="24"/>
      <c r="I157" s="24"/>
      <c r="J157" s="24"/>
      <c r="K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row>
    <row r="158" spans="1:246" ht="14.25">
      <c r="A158" s="422"/>
      <c r="B158" s="423"/>
      <c r="C158" s="24"/>
      <c r="D158" s="24"/>
      <c r="E158" s="24"/>
      <c r="F158" s="24"/>
      <c r="G158" s="24"/>
      <c r="H158" s="24"/>
      <c r="I158" s="24"/>
      <c r="J158" s="24"/>
      <c r="K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row>
    <row r="159" spans="1:246" ht="14.25">
      <c r="A159" s="422"/>
      <c r="B159" s="423"/>
      <c r="C159" s="24"/>
      <c r="D159" s="24"/>
      <c r="E159" s="24"/>
      <c r="F159" s="24"/>
      <c r="G159" s="24"/>
      <c r="H159" s="24"/>
      <c r="I159" s="24"/>
      <c r="J159" s="24"/>
      <c r="K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row>
    <row r="160" spans="1:246" ht="14.25">
      <c r="A160" s="422"/>
      <c r="B160" s="423"/>
      <c r="C160" s="24"/>
      <c r="D160" s="24"/>
      <c r="E160" s="24"/>
      <c r="F160" s="24"/>
      <c r="G160" s="24"/>
      <c r="H160" s="24"/>
      <c r="I160" s="24"/>
      <c r="J160" s="24"/>
      <c r="K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row>
    <row r="161" spans="1:246" ht="14.25">
      <c r="A161" s="422"/>
      <c r="B161" s="423"/>
      <c r="C161" s="24"/>
      <c r="D161" s="24"/>
      <c r="E161" s="24"/>
      <c r="F161" s="24"/>
      <c r="G161" s="24"/>
      <c r="H161" s="24"/>
      <c r="I161" s="24"/>
      <c r="J161" s="24"/>
      <c r="K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row>
    <row r="162" spans="1:246" ht="14.25">
      <c r="A162" s="422"/>
      <c r="B162" s="423"/>
      <c r="C162" s="24"/>
      <c r="D162" s="24"/>
      <c r="E162" s="24"/>
      <c r="F162" s="24"/>
      <c r="G162" s="24"/>
      <c r="H162" s="24"/>
      <c r="I162" s="24"/>
      <c r="J162" s="24"/>
      <c r="K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row>
    <row r="163" spans="1:246" ht="14.25">
      <c r="A163" s="422"/>
      <c r="B163" s="423"/>
      <c r="C163" s="24"/>
      <c r="D163" s="24"/>
      <c r="E163" s="24"/>
      <c r="F163" s="24"/>
      <c r="G163" s="24"/>
      <c r="H163" s="24"/>
      <c r="I163" s="24"/>
      <c r="J163" s="24"/>
      <c r="K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row>
    <row r="164" spans="1:246" ht="14.25">
      <c r="A164" s="422"/>
      <c r="B164" s="423"/>
      <c r="C164" s="24"/>
      <c r="D164" s="24"/>
      <c r="E164" s="24"/>
      <c r="F164" s="24"/>
      <c r="G164" s="24"/>
      <c r="H164" s="24"/>
      <c r="I164" s="24"/>
      <c r="J164" s="24"/>
      <c r="K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row>
    <row r="165" spans="1:246" ht="14.25">
      <c r="A165" s="422"/>
      <c r="B165" s="423"/>
      <c r="C165" s="24"/>
      <c r="D165" s="24"/>
      <c r="E165" s="24"/>
      <c r="F165" s="24"/>
      <c r="G165" s="24"/>
      <c r="H165" s="24"/>
      <c r="I165" s="24"/>
      <c r="J165" s="24"/>
      <c r="K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row>
    <row r="166" spans="1:246" ht="14.25">
      <c r="A166" s="422"/>
      <c r="B166" s="423"/>
      <c r="C166" s="24"/>
      <c r="D166" s="24"/>
      <c r="E166" s="24"/>
      <c r="F166" s="24"/>
      <c r="G166" s="24"/>
      <c r="H166" s="24"/>
      <c r="I166" s="24"/>
      <c r="J166" s="24"/>
      <c r="K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row>
    <row r="167" spans="1:246" ht="14.25">
      <c r="A167" s="422"/>
      <c r="B167" s="423"/>
      <c r="C167" s="24"/>
      <c r="D167" s="24"/>
      <c r="E167" s="24"/>
      <c r="F167" s="24"/>
      <c r="G167" s="24"/>
      <c r="H167" s="24"/>
      <c r="I167" s="24"/>
      <c r="J167" s="24"/>
      <c r="K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row>
    <row r="168" spans="1:246" ht="14.25">
      <c r="A168" s="422"/>
      <c r="B168" s="423"/>
      <c r="C168" s="24"/>
      <c r="D168" s="24"/>
      <c r="E168" s="24"/>
      <c r="F168" s="24"/>
      <c r="G168" s="24"/>
      <c r="H168" s="24"/>
      <c r="I168" s="24"/>
      <c r="J168" s="24"/>
      <c r="K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row>
    <row r="169" spans="1:246" ht="14.25">
      <c r="A169" s="422"/>
      <c r="B169" s="423"/>
      <c r="C169" s="24"/>
      <c r="D169" s="24"/>
      <c r="E169" s="24"/>
      <c r="F169" s="24"/>
      <c r="G169" s="24"/>
      <c r="H169" s="24"/>
      <c r="I169" s="24"/>
      <c r="J169" s="24"/>
      <c r="K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row>
    <row r="170" spans="1:246" ht="14.25">
      <c r="A170" s="422"/>
      <c r="B170" s="423"/>
      <c r="C170" s="24"/>
      <c r="D170" s="24"/>
      <c r="E170" s="24"/>
      <c r="F170" s="24"/>
      <c r="G170" s="24"/>
      <c r="H170" s="24"/>
      <c r="I170" s="24"/>
      <c r="J170" s="24"/>
      <c r="K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row>
    <row r="171" spans="1:246" ht="14.25">
      <c r="A171" s="422"/>
      <c r="B171" s="423"/>
      <c r="C171" s="24"/>
      <c r="D171" s="24"/>
      <c r="E171" s="24"/>
      <c r="F171" s="24"/>
      <c r="G171" s="24"/>
      <c r="H171" s="24"/>
      <c r="I171" s="24"/>
      <c r="J171" s="24"/>
      <c r="K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row>
    <row r="172" spans="1:246" ht="14.25">
      <c r="A172" s="422"/>
      <c r="B172" s="423"/>
      <c r="C172" s="24"/>
      <c r="D172" s="24"/>
      <c r="E172" s="24"/>
      <c r="F172" s="24"/>
      <c r="G172" s="24"/>
      <c r="H172" s="24"/>
      <c r="I172" s="24"/>
      <c r="J172" s="24"/>
      <c r="K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row>
    <row r="173" spans="1:246" ht="14.25">
      <c r="A173" s="422"/>
      <c r="B173" s="423"/>
      <c r="C173" s="24"/>
      <c r="D173" s="24"/>
      <c r="E173" s="24"/>
      <c r="F173" s="24"/>
      <c r="G173" s="24"/>
      <c r="H173" s="24"/>
      <c r="I173" s="24"/>
      <c r="J173" s="24"/>
      <c r="K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row>
    <row r="174" spans="1:246" ht="14.25">
      <c r="A174" s="422"/>
      <c r="B174" s="423"/>
      <c r="C174" s="24"/>
      <c r="D174" s="24"/>
      <c r="E174" s="24"/>
      <c r="F174" s="24"/>
      <c r="G174" s="24"/>
      <c r="H174" s="24"/>
      <c r="I174" s="24"/>
      <c r="J174" s="24"/>
      <c r="K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row>
    <row r="175" spans="1:246" ht="14.25">
      <c r="A175" s="422"/>
      <c r="B175" s="423"/>
      <c r="C175" s="24"/>
      <c r="D175" s="24"/>
      <c r="E175" s="24"/>
      <c r="F175" s="24"/>
      <c r="G175" s="24"/>
      <c r="H175" s="24"/>
      <c r="I175" s="24"/>
      <c r="J175" s="24"/>
      <c r="K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row>
    <row r="176" spans="1:246" ht="14.25">
      <c r="A176" s="422"/>
      <c r="B176" s="423"/>
      <c r="C176" s="24"/>
      <c r="D176" s="24"/>
      <c r="E176" s="24"/>
      <c r="F176" s="24"/>
      <c r="G176" s="24"/>
      <c r="H176" s="24"/>
      <c r="I176" s="24"/>
      <c r="J176" s="24"/>
      <c r="K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row>
    <row r="177" spans="1:246" ht="14.25">
      <c r="A177" s="422"/>
      <c r="B177" s="423"/>
      <c r="C177" s="24"/>
      <c r="D177" s="24"/>
      <c r="E177" s="24"/>
      <c r="F177" s="24"/>
      <c r="G177" s="24"/>
      <c r="H177" s="24"/>
      <c r="I177" s="24"/>
      <c r="J177" s="24"/>
      <c r="K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row>
    <row r="178" spans="1:246" ht="14.25">
      <c r="A178" s="422"/>
      <c r="B178" s="423"/>
      <c r="C178" s="24"/>
      <c r="D178" s="24"/>
      <c r="E178" s="24"/>
      <c r="F178" s="24"/>
      <c r="G178" s="24"/>
      <c r="H178" s="24"/>
      <c r="I178" s="24"/>
      <c r="J178" s="24"/>
      <c r="K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row>
    <row r="179" spans="1:246" ht="14.25">
      <c r="A179" s="422"/>
      <c r="B179" s="423"/>
      <c r="C179" s="24"/>
      <c r="D179" s="24"/>
      <c r="E179" s="24"/>
      <c r="F179" s="24"/>
      <c r="G179" s="24"/>
      <c r="H179" s="24"/>
      <c r="I179" s="24"/>
      <c r="J179" s="24"/>
      <c r="K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row>
    <row r="180" spans="1:246" ht="14.25">
      <c r="A180" s="422"/>
      <c r="B180" s="423"/>
      <c r="C180" s="24"/>
      <c r="D180" s="24"/>
      <c r="E180" s="24"/>
      <c r="F180" s="24"/>
      <c r="G180" s="24"/>
      <c r="H180" s="24"/>
      <c r="I180" s="24"/>
      <c r="J180" s="24"/>
      <c r="K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row>
    <row r="181" spans="1:246" ht="14.25">
      <c r="A181" s="422"/>
      <c r="B181" s="423"/>
      <c r="C181" s="24"/>
      <c r="D181" s="24"/>
      <c r="E181" s="24"/>
      <c r="F181" s="24"/>
      <c r="G181" s="24"/>
      <c r="H181" s="24"/>
      <c r="I181" s="24"/>
      <c r="J181" s="24"/>
      <c r="K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row>
    <row r="182" spans="1:246" ht="14.25">
      <c r="A182" s="422"/>
      <c r="B182" s="423"/>
      <c r="C182" s="24"/>
      <c r="D182" s="24"/>
      <c r="E182" s="24"/>
      <c r="F182" s="24"/>
      <c r="G182" s="24"/>
      <c r="H182" s="24"/>
      <c r="I182" s="24"/>
      <c r="J182" s="24"/>
      <c r="K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row>
    <row r="183" spans="1:246" ht="14.25">
      <c r="A183" s="422"/>
      <c r="B183" s="423"/>
      <c r="C183" s="24"/>
      <c r="D183" s="24"/>
      <c r="E183" s="24"/>
      <c r="F183" s="24"/>
      <c r="G183" s="24"/>
      <c r="H183" s="24"/>
      <c r="I183" s="24"/>
      <c r="J183" s="24"/>
      <c r="K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row>
    <row r="184" spans="1:246" ht="14.25">
      <c r="A184" s="422"/>
      <c r="B184" s="423"/>
      <c r="C184" s="24"/>
      <c r="D184" s="24"/>
      <c r="E184" s="24"/>
      <c r="F184" s="24"/>
      <c r="G184" s="24"/>
      <c r="H184" s="24"/>
      <c r="I184" s="24"/>
      <c r="J184" s="24"/>
      <c r="K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row>
    <row r="185" spans="1:246" ht="14.25">
      <c r="A185" s="422"/>
      <c r="B185" s="423"/>
      <c r="C185" s="24"/>
      <c r="D185" s="24"/>
      <c r="E185" s="24"/>
      <c r="F185" s="24"/>
      <c r="G185" s="24"/>
      <c r="H185" s="24"/>
      <c r="I185" s="24"/>
      <c r="J185" s="24"/>
      <c r="K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row>
    <row r="186" spans="1:246" ht="14.25">
      <c r="A186" s="422"/>
      <c r="B186" s="423"/>
      <c r="C186" s="24"/>
      <c r="D186" s="24"/>
      <c r="E186" s="24"/>
      <c r="F186" s="24"/>
      <c r="G186" s="24"/>
      <c r="H186" s="24"/>
      <c r="I186" s="24"/>
      <c r="J186" s="24"/>
      <c r="K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row>
    <row r="187" spans="1:246" ht="14.25">
      <c r="A187" s="422"/>
      <c r="B187" s="423"/>
      <c r="C187" s="24"/>
      <c r="D187" s="24"/>
      <c r="E187" s="24"/>
      <c r="F187" s="24"/>
      <c r="G187" s="24"/>
      <c r="H187" s="24"/>
      <c r="I187" s="24"/>
      <c r="J187" s="24"/>
      <c r="K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row>
    <row r="188" spans="1:246" ht="14.25">
      <c r="A188" s="422"/>
      <c r="B188" s="423"/>
      <c r="C188" s="24"/>
      <c r="D188" s="24"/>
      <c r="E188" s="24"/>
      <c r="F188" s="24"/>
      <c r="G188" s="24"/>
      <c r="H188" s="24"/>
      <c r="I188" s="24"/>
      <c r="J188" s="24"/>
      <c r="K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row>
    <row r="189" spans="1:246" ht="14.25">
      <c r="A189" s="422"/>
      <c r="B189" s="423"/>
      <c r="C189" s="24"/>
      <c r="D189" s="24"/>
      <c r="E189" s="24"/>
      <c r="F189" s="24"/>
      <c r="G189" s="24"/>
      <c r="H189" s="24"/>
      <c r="I189" s="24"/>
      <c r="J189" s="24"/>
      <c r="K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row>
    <row r="190" spans="1:246" ht="14.25">
      <c r="A190" s="422"/>
      <c r="B190" s="423"/>
      <c r="C190" s="24"/>
      <c r="D190" s="24"/>
      <c r="E190" s="24"/>
      <c r="F190" s="24"/>
      <c r="G190" s="24"/>
      <c r="H190" s="24"/>
      <c r="I190" s="24"/>
      <c r="J190" s="24"/>
      <c r="K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row>
  </sheetData>
  <sheetProtection/>
  <mergeCells count="5">
    <mergeCell ref="C140:G140"/>
    <mergeCell ref="I140:K140"/>
    <mergeCell ref="G133:K133"/>
    <mergeCell ref="C134:G134"/>
    <mergeCell ref="I134:K134"/>
  </mergeCells>
  <printOptions/>
  <pageMargins left="0.7480314960629921" right="0.2755905511811024" top="0.03937007874015748" bottom="0.2362204724409449" header="0.31496062992125984" footer="0.31496062992125984"/>
  <pageSetup horizontalDpi="600" verticalDpi="600" orientation="portrait" paperSize="9" r:id="rId1"/>
  <headerFooter>
    <oddFooter>&amp;LCaùc thuyeát minh baùo caùo taøi chính laø phaàn khoâng theå taùch rôøi cuûa baùo caùo naøy&amp;RTrang &amp;P</oddFooter>
  </headerFooter>
</worksheet>
</file>

<file path=xl/worksheets/sheet4.xml><?xml version="1.0" encoding="utf-8"?>
<worksheet xmlns="http://schemas.openxmlformats.org/spreadsheetml/2006/main" xmlns:r="http://schemas.openxmlformats.org/officeDocument/2006/relationships">
  <dimension ref="A1:IJ52"/>
  <sheetViews>
    <sheetView workbookViewId="0" topLeftCell="A8">
      <selection activeCell="G9" sqref="G9:J31"/>
    </sheetView>
  </sheetViews>
  <sheetFormatPr defaultColWidth="9.00390625" defaultRowHeight="12.75"/>
  <cols>
    <col min="1" max="1" width="6.875" style="327" customWidth="1"/>
    <col min="2" max="2" width="49.25390625" style="317" customWidth="1"/>
    <col min="3" max="3" width="0.6171875" style="356" customWidth="1"/>
    <col min="4" max="4" width="3.625" style="357" bestFit="1" customWidth="1"/>
    <col min="5" max="5" width="0.74609375" style="358" customWidth="1"/>
    <col min="6" max="6" width="6.375" style="358" bestFit="1" customWidth="1"/>
    <col min="7" max="8" width="16.875" style="579" bestFit="1" customWidth="1"/>
    <col min="9" max="9" width="18.375" style="342" bestFit="1" customWidth="1"/>
    <col min="10" max="10" width="18.875" style="342" customWidth="1"/>
    <col min="11" max="16384" width="9.125" style="317" customWidth="1"/>
  </cols>
  <sheetData>
    <row r="1" spans="1:236" s="24" customFormat="1" ht="19.5" customHeight="1">
      <c r="A1" s="313" t="str">
        <f>'[1]TTC'!D6</f>
        <v>CÔNG TY CỔ PHẦN CHẾ TẠO MÁY DZĨ AN VIỆT NAM</v>
      </c>
      <c r="B1" s="16"/>
      <c r="C1" s="17"/>
      <c r="D1" s="17"/>
      <c r="E1" s="18"/>
      <c r="F1" s="17"/>
      <c r="G1" s="263"/>
      <c r="H1" s="2"/>
      <c r="I1" s="40"/>
      <c r="J1" s="315" t="s">
        <v>922</v>
      </c>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row>
    <row r="2" spans="1:236" s="24" customFormat="1" ht="9.75" customHeight="1">
      <c r="A2" s="313"/>
      <c r="B2" s="16"/>
      <c r="C2" s="17"/>
      <c r="D2" s="17"/>
      <c r="E2" s="18"/>
      <c r="F2" s="17"/>
      <c r="G2" s="263"/>
      <c r="H2" s="473"/>
      <c r="I2" s="40"/>
      <c r="J2" s="40"/>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row>
    <row r="3" spans="1:8" ht="24.75" customHeight="1">
      <c r="A3" s="316" t="s">
        <v>923</v>
      </c>
      <c r="C3" s="318"/>
      <c r="D3" s="319"/>
      <c r="E3" s="320"/>
      <c r="F3" s="320"/>
      <c r="G3" s="129"/>
      <c r="H3" s="129"/>
    </row>
    <row r="4" spans="1:10" ht="19.5" customHeight="1">
      <c r="A4" s="321" t="s">
        <v>1206</v>
      </c>
      <c r="C4" s="318"/>
      <c r="D4" s="319"/>
      <c r="E4" s="320"/>
      <c r="F4" s="320"/>
      <c r="J4" s="580" t="s">
        <v>101</v>
      </c>
    </row>
    <row r="5" spans="1:10" ht="3.75" customHeight="1">
      <c r="A5" s="322"/>
      <c r="B5" s="323"/>
      <c r="C5" s="324"/>
      <c r="D5" s="325"/>
      <c r="E5" s="326"/>
      <c r="F5" s="326"/>
      <c r="G5" s="581"/>
      <c r="H5" s="582"/>
      <c r="I5" s="507"/>
      <c r="J5" s="507"/>
    </row>
    <row r="6" spans="2:8" ht="19.5" customHeight="1" thickBot="1">
      <c r="B6" s="328"/>
      <c r="C6" s="318"/>
      <c r="D6" s="329"/>
      <c r="E6" s="330"/>
      <c r="F6" s="330"/>
      <c r="G6" s="583"/>
      <c r="H6" s="583"/>
    </row>
    <row r="7" spans="1:10" s="79" customFormat="1" ht="34.5" customHeight="1" thickTop="1">
      <c r="A7" s="821" t="s">
        <v>924</v>
      </c>
      <c r="B7" s="822"/>
      <c r="C7" s="708"/>
      <c r="D7" s="685" t="s">
        <v>956</v>
      </c>
      <c r="E7" s="651"/>
      <c r="F7" s="714" t="s">
        <v>58</v>
      </c>
      <c r="G7" s="686" t="s">
        <v>1207</v>
      </c>
      <c r="H7" s="686" t="s">
        <v>1208</v>
      </c>
      <c r="I7" s="720" t="s">
        <v>1142</v>
      </c>
      <c r="J7" s="721" t="s">
        <v>911</v>
      </c>
    </row>
    <row r="8" spans="1:10" s="79" customFormat="1" ht="9.75" customHeight="1">
      <c r="A8" s="674"/>
      <c r="B8" s="332"/>
      <c r="C8" s="709"/>
      <c r="D8" s="333"/>
      <c r="E8" s="334"/>
      <c r="F8" s="715"/>
      <c r="G8" s="687"/>
      <c r="H8" s="687"/>
      <c r="I8" s="688"/>
      <c r="J8" s="689"/>
    </row>
    <row r="9" spans="1:10" s="336" customFormat="1" ht="15.75" customHeight="1">
      <c r="A9" s="675" t="s">
        <v>925</v>
      </c>
      <c r="B9" s="337" t="s">
        <v>926</v>
      </c>
      <c r="C9" s="710"/>
      <c r="D9" s="339" t="s">
        <v>897</v>
      </c>
      <c r="E9" s="340"/>
      <c r="F9" s="716" t="s">
        <v>927</v>
      </c>
      <c r="G9" s="690">
        <v>28245584254</v>
      </c>
      <c r="H9" s="691">
        <v>69712930664</v>
      </c>
      <c r="I9" s="692">
        <v>101714014730</v>
      </c>
      <c r="J9" s="693">
        <v>166687016277</v>
      </c>
    </row>
    <row r="10" spans="1:10" s="342" customFormat="1" ht="15.75" customHeight="1">
      <c r="A10" s="676" t="s">
        <v>928</v>
      </c>
      <c r="B10" s="342" t="s">
        <v>929</v>
      </c>
      <c r="C10" s="711"/>
      <c r="D10" s="343" t="s">
        <v>898</v>
      </c>
      <c r="E10" s="344"/>
      <c r="F10" s="717" t="s">
        <v>930</v>
      </c>
      <c r="G10" s="694"/>
      <c r="H10" s="695"/>
      <c r="I10" s="692">
        <f>SUM(G10:G10)</f>
        <v>0</v>
      </c>
      <c r="J10" s="696">
        <v>1065563800</v>
      </c>
    </row>
    <row r="11" spans="1:10" s="336" customFormat="1" ht="15.75" customHeight="1">
      <c r="A11" s="675" t="s">
        <v>931</v>
      </c>
      <c r="B11" s="337" t="s">
        <v>932</v>
      </c>
      <c r="C11" s="710"/>
      <c r="D11" s="339">
        <v>10</v>
      </c>
      <c r="E11" s="340"/>
      <c r="F11" s="716" t="s">
        <v>933</v>
      </c>
      <c r="G11" s="697">
        <f>G9-G10</f>
        <v>28245584254</v>
      </c>
      <c r="H11" s="697">
        <f>H9-H10</f>
        <v>69712930664</v>
      </c>
      <c r="I11" s="697">
        <f>I9-I10</f>
        <v>101714014730</v>
      </c>
      <c r="J11" s="698">
        <f>J9-J10</f>
        <v>165621452477</v>
      </c>
    </row>
    <row r="12" spans="1:10" s="342" customFormat="1" ht="15.75" customHeight="1">
      <c r="A12" s="676" t="s">
        <v>934</v>
      </c>
      <c r="B12" s="346" t="s">
        <v>661</v>
      </c>
      <c r="C12" s="712"/>
      <c r="D12" s="319">
        <v>11</v>
      </c>
      <c r="E12" s="344"/>
      <c r="F12" s="717" t="s">
        <v>935</v>
      </c>
      <c r="G12" s="699">
        <v>20507215256</v>
      </c>
      <c r="H12" s="695">
        <v>47801083890</v>
      </c>
      <c r="I12" s="700">
        <v>72752563325</v>
      </c>
      <c r="J12" s="701">
        <v>111611118029</v>
      </c>
    </row>
    <row r="13" spans="1:10" s="336" customFormat="1" ht="15.75" customHeight="1">
      <c r="A13" s="677" t="s">
        <v>128</v>
      </c>
      <c r="B13" s="337" t="s">
        <v>936</v>
      </c>
      <c r="C13" s="710"/>
      <c r="D13" s="339">
        <v>20</v>
      </c>
      <c r="E13" s="340"/>
      <c r="F13" s="716"/>
      <c r="G13" s="697">
        <f>G11-G12</f>
        <v>7738368998</v>
      </c>
      <c r="H13" s="697">
        <f>H11-H12</f>
        <v>21911846774</v>
      </c>
      <c r="I13" s="697">
        <f>I11-I12</f>
        <v>28961451405</v>
      </c>
      <c r="J13" s="698">
        <f>J11-J12</f>
        <v>54010334448</v>
      </c>
    </row>
    <row r="14" spans="1:10" s="342" customFormat="1" ht="15.75" customHeight="1">
      <c r="A14" s="678"/>
      <c r="B14" s="337" t="s">
        <v>937</v>
      </c>
      <c r="C14" s="710"/>
      <c r="D14" s="339"/>
      <c r="E14" s="340"/>
      <c r="F14" s="716"/>
      <c r="G14" s="694"/>
      <c r="H14" s="694"/>
      <c r="I14" s="692">
        <f>SUM(G14:G14)</f>
        <v>0</v>
      </c>
      <c r="J14" s="698">
        <f>SUM(H14:H14)</f>
        <v>0</v>
      </c>
    </row>
    <row r="15" spans="1:10" s="342" customFormat="1" ht="24.75" customHeight="1">
      <c r="A15" s="679" t="s">
        <v>131</v>
      </c>
      <c r="B15" s="346" t="s">
        <v>670</v>
      </c>
      <c r="C15" s="712"/>
      <c r="D15" s="319" t="s">
        <v>900</v>
      </c>
      <c r="E15" s="344"/>
      <c r="F15" s="717" t="s">
        <v>938</v>
      </c>
      <c r="G15" s="690">
        <v>60846833</v>
      </c>
      <c r="H15" s="691">
        <v>47414032</v>
      </c>
      <c r="I15" s="692">
        <v>503716465</v>
      </c>
      <c r="J15" s="698">
        <v>210517851</v>
      </c>
    </row>
    <row r="16" spans="1:10" s="342" customFormat="1" ht="15.75" customHeight="1">
      <c r="A16" s="679" t="s">
        <v>250</v>
      </c>
      <c r="B16" s="346" t="s">
        <v>939</v>
      </c>
      <c r="C16" s="712"/>
      <c r="D16" s="319">
        <v>22</v>
      </c>
      <c r="E16" s="344"/>
      <c r="F16" s="717" t="s">
        <v>940</v>
      </c>
      <c r="G16" s="690">
        <v>1123661771</v>
      </c>
      <c r="H16" s="691">
        <v>1547577102</v>
      </c>
      <c r="I16" s="692">
        <v>7791712556</v>
      </c>
      <c r="J16" s="698">
        <v>7956901249</v>
      </c>
    </row>
    <row r="17" spans="1:10" s="349" customFormat="1" ht="15.75">
      <c r="A17" s="680"/>
      <c r="B17" s="347" t="s">
        <v>941</v>
      </c>
      <c r="C17" s="711"/>
      <c r="D17" s="348">
        <v>23</v>
      </c>
      <c r="E17" s="347"/>
      <c r="F17" s="718"/>
      <c r="G17" s="702">
        <v>1080252835</v>
      </c>
      <c r="H17" s="703">
        <v>1541499027</v>
      </c>
      <c r="I17" s="700">
        <v>4134745787</v>
      </c>
      <c r="J17" s="701">
        <v>4894211337</v>
      </c>
    </row>
    <row r="18" spans="1:10" s="342" customFormat="1" ht="15.75" customHeight="1">
      <c r="A18" s="679" t="s">
        <v>256</v>
      </c>
      <c r="B18" s="346" t="s">
        <v>942</v>
      </c>
      <c r="C18" s="712"/>
      <c r="D18" s="319">
        <v>24</v>
      </c>
      <c r="E18" s="344"/>
      <c r="F18" s="717"/>
      <c r="G18" s="690">
        <f>6997780154-6574000</f>
        <v>6991206154</v>
      </c>
      <c r="H18" s="691">
        <v>16971231259</v>
      </c>
      <c r="I18" s="692">
        <v>22279453476</v>
      </c>
      <c r="J18" s="698">
        <v>41276577816</v>
      </c>
    </row>
    <row r="19" spans="1:10" s="342" customFormat="1" ht="15.75" customHeight="1">
      <c r="A19" s="679" t="s">
        <v>263</v>
      </c>
      <c r="B19" s="346" t="s">
        <v>943</v>
      </c>
      <c r="C19" s="712"/>
      <c r="D19" s="319">
        <v>25</v>
      </c>
      <c r="E19" s="344"/>
      <c r="F19" s="717"/>
      <c r="G19" s="690">
        <v>3522540755</v>
      </c>
      <c r="H19" s="691">
        <v>1959141406</v>
      </c>
      <c r="I19" s="692">
        <v>10241452988</v>
      </c>
      <c r="J19" s="698">
        <v>6403745475</v>
      </c>
    </row>
    <row r="20" spans="1:10" s="342" customFormat="1" ht="15.75" customHeight="1">
      <c r="A20" s="677" t="s">
        <v>270</v>
      </c>
      <c r="B20" s="337" t="s">
        <v>944</v>
      </c>
      <c r="C20" s="710"/>
      <c r="D20" s="339">
        <v>30</v>
      </c>
      <c r="E20" s="340"/>
      <c r="F20" s="716"/>
      <c r="G20" s="697">
        <f>G13+G15-G16-G18-G19</f>
        <v>-3838192849</v>
      </c>
      <c r="H20" s="697">
        <f>H13+H15-H16-H18-H19</f>
        <v>1481311039</v>
      </c>
      <c r="I20" s="697">
        <f>I13+I15-I16-I18-I19</f>
        <v>-10847451150</v>
      </c>
      <c r="J20" s="698">
        <f>J13+J15-J16-J18-J19</f>
        <v>-1416372241</v>
      </c>
    </row>
    <row r="21" spans="1:10" s="342" customFormat="1" ht="15.75" customHeight="1">
      <c r="A21" s="678"/>
      <c r="B21" s="337" t="s">
        <v>945</v>
      </c>
      <c r="C21" s="710"/>
      <c r="D21" s="339"/>
      <c r="E21" s="340"/>
      <c r="F21" s="716"/>
      <c r="G21" s="694"/>
      <c r="H21" s="694"/>
      <c r="I21" s="692">
        <f>SUM(G21:G21)</f>
        <v>0</v>
      </c>
      <c r="J21" s="698">
        <f>SUM(H21:H21)</f>
        <v>0</v>
      </c>
    </row>
    <row r="22" spans="1:10" s="342" customFormat="1" ht="24.75" customHeight="1">
      <c r="A22" s="679" t="s">
        <v>287</v>
      </c>
      <c r="B22" s="346" t="s">
        <v>689</v>
      </c>
      <c r="C22" s="712"/>
      <c r="D22" s="319">
        <v>31</v>
      </c>
      <c r="E22" s="344"/>
      <c r="F22" s="717" t="s">
        <v>946</v>
      </c>
      <c r="G22" s="690">
        <v>229382517</v>
      </c>
      <c r="H22" s="691">
        <v>22760000</v>
      </c>
      <c r="I22" s="692">
        <v>847845390</v>
      </c>
      <c r="J22" s="698">
        <v>798431614</v>
      </c>
    </row>
    <row r="23" spans="1:10" s="342" customFormat="1" ht="15.75" customHeight="1">
      <c r="A23" s="679" t="s">
        <v>316</v>
      </c>
      <c r="B23" s="346" t="s">
        <v>694</v>
      </c>
      <c r="C23" s="712"/>
      <c r="D23" s="319">
        <v>32</v>
      </c>
      <c r="E23" s="344"/>
      <c r="F23" s="717" t="s">
        <v>947</v>
      </c>
      <c r="G23" s="690">
        <v>34786489</v>
      </c>
      <c r="H23" s="691">
        <v>257980</v>
      </c>
      <c r="I23" s="692">
        <v>151394133</v>
      </c>
      <c r="J23" s="698">
        <v>1264618182</v>
      </c>
    </row>
    <row r="24" spans="1:10" s="336" customFormat="1" ht="15.75" customHeight="1">
      <c r="A24" s="677" t="s">
        <v>320</v>
      </c>
      <c r="B24" s="337" t="s">
        <v>948</v>
      </c>
      <c r="C24" s="710"/>
      <c r="D24" s="339">
        <v>40</v>
      </c>
      <c r="E24" s="340"/>
      <c r="F24" s="716"/>
      <c r="G24" s="697">
        <f>G22-G23</f>
        <v>194596028</v>
      </c>
      <c r="H24" s="697">
        <f>H22-H23</f>
        <v>22502020</v>
      </c>
      <c r="I24" s="697">
        <f>I22-I23</f>
        <v>696451257</v>
      </c>
      <c r="J24" s="698">
        <f>J22-J23</f>
        <v>-466186568</v>
      </c>
    </row>
    <row r="25" spans="1:10" s="336" customFormat="1" ht="15.75" customHeight="1">
      <c r="A25" s="677" t="s">
        <v>333</v>
      </c>
      <c r="B25" s="337" t="s">
        <v>949</v>
      </c>
      <c r="C25" s="710"/>
      <c r="D25" s="339">
        <v>50</v>
      </c>
      <c r="E25" s="340"/>
      <c r="F25" s="716"/>
      <c r="G25" s="697">
        <f>G20+G24</f>
        <v>-3643596821</v>
      </c>
      <c r="H25" s="697">
        <f>H20+H24</f>
        <v>1503813059</v>
      </c>
      <c r="I25" s="697">
        <f>I20+I24</f>
        <v>-10150999893</v>
      </c>
      <c r="J25" s="698">
        <f>J20+J24</f>
        <v>-1882558809</v>
      </c>
    </row>
    <row r="26" spans="1:10" s="342" customFormat="1" ht="15.75" customHeight="1">
      <c r="A26" s="677"/>
      <c r="B26" s="337" t="s">
        <v>950</v>
      </c>
      <c r="C26" s="710"/>
      <c r="D26" s="339"/>
      <c r="E26" s="340"/>
      <c r="F26" s="716"/>
      <c r="G26" s="694"/>
      <c r="H26" s="694"/>
      <c r="I26" s="692">
        <f>SUM(G26:G26)</f>
        <v>0</v>
      </c>
      <c r="J26" s="698">
        <f>SUM(H26:H26)</f>
        <v>0</v>
      </c>
    </row>
    <row r="27" spans="1:10" s="342" customFormat="1" ht="24.75" customHeight="1">
      <c r="A27" s="679" t="s">
        <v>361</v>
      </c>
      <c r="B27" s="346" t="s">
        <v>79</v>
      </c>
      <c r="C27" s="712"/>
      <c r="D27" s="319">
        <v>51</v>
      </c>
      <c r="E27" s="344"/>
      <c r="F27" s="717" t="s">
        <v>951</v>
      </c>
      <c r="G27" s="704"/>
      <c r="H27" s="695">
        <v>225571958</v>
      </c>
      <c r="I27" s="692">
        <f>SUM(G27:G27)</f>
        <v>0</v>
      </c>
      <c r="J27" s="698">
        <v>286313262</v>
      </c>
    </row>
    <row r="28" spans="1:10" s="342" customFormat="1" ht="15.75" customHeight="1">
      <c r="A28" s="679" t="s">
        <v>370</v>
      </c>
      <c r="B28" s="346" t="s">
        <v>80</v>
      </c>
      <c r="C28" s="712"/>
      <c r="D28" s="319">
        <v>52</v>
      </c>
      <c r="E28" s="344"/>
      <c r="F28" s="717"/>
      <c r="G28" s="694">
        <v>0</v>
      </c>
      <c r="H28" s="694">
        <v>0</v>
      </c>
      <c r="I28" s="692">
        <f>SUM(G28:G28)</f>
        <v>0</v>
      </c>
      <c r="J28" s="698">
        <f>SUM(H28:H28)</f>
        <v>0</v>
      </c>
    </row>
    <row r="29" spans="1:10" s="336" customFormat="1" ht="15.75" customHeight="1">
      <c r="A29" s="677" t="s">
        <v>358</v>
      </c>
      <c r="B29" s="337" t="s">
        <v>952</v>
      </c>
      <c r="C29" s="710"/>
      <c r="D29" s="339">
        <v>60</v>
      </c>
      <c r="E29" s="340"/>
      <c r="F29" s="716"/>
      <c r="G29" s="697">
        <f>G25-G27-G28</f>
        <v>-3643596821</v>
      </c>
      <c r="H29" s="697">
        <f>H25-H27-H28</f>
        <v>1278241101</v>
      </c>
      <c r="I29" s="697">
        <f>I25-I27-I28</f>
        <v>-10150999893</v>
      </c>
      <c r="J29" s="698">
        <f>J25-J27-J28</f>
        <v>-2168872071</v>
      </c>
    </row>
    <row r="30" spans="1:10" s="342" customFormat="1" ht="15.75" customHeight="1">
      <c r="A30" s="677"/>
      <c r="B30" s="337" t="s">
        <v>953</v>
      </c>
      <c r="C30" s="710"/>
      <c r="D30" s="339"/>
      <c r="E30" s="340"/>
      <c r="F30" s="716"/>
      <c r="G30" s="694"/>
      <c r="H30" s="694"/>
      <c r="I30" s="631"/>
      <c r="J30" s="698">
        <f>SUM(H30:H30)</f>
        <v>0</v>
      </c>
    </row>
    <row r="31" spans="1:10" s="342" customFormat="1" ht="24.75" customHeight="1" thickBot="1">
      <c r="A31" s="681" t="s">
        <v>954</v>
      </c>
      <c r="B31" s="682" t="s">
        <v>51</v>
      </c>
      <c r="C31" s="713"/>
      <c r="D31" s="683">
        <v>70</v>
      </c>
      <c r="E31" s="684"/>
      <c r="F31" s="719" t="s">
        <v>955</v>
      </c>
      <c r="G31" s="705"/>
      <c r="H31" s="705"/>
      <c r="I31" s="706"/>
      <c r="J31" s="707"/>
    </row>
    <row r="32" spans="1:8" s="342" customFormat="1" ht="15" customHeight="1" thickTop="1">
      <c r="A32" s="352"/>
      <c r="B32" s="351"/>
      <c r="C32" s="338"/>
      <c r="D32" s="339"/>
      <c r="E32" s="340"/>
      <c r="F32" s="345"/>
      <c r="G32" s="584"/>
      <c r="H32" s="584"/>
    </row>
    <row r="33" spans="2:10" s="263" customFormat="1" ht="21.75" customHeight="1">
      <c r="B33" s="301"/>
      <c r="C33" s="301"/>
      <c r="D33" s="18"/>
      <c r="F33" s="302"/>
      <c r="G33" s="302"/>
      <c r="H33" s="823" t="s">
        <v>1232</v>
      </c>
      <c r="I33" s="823"/>
      <c r="J33" s="823"/>
    </row>
    <row r="34" spans="1:244" s="342" customFormat="1" ht="27" customHeight="1">
      <c r="A34" s="40"/>
      <c r="B34" s="40"/>
      <c r="C34" s="40"/>
      <c r="D34" s="24"/>
      <c r="E34" s="40"/>
      <c r="F34" s="24"/>
      <c r="G34" s="40"/>
      <c r="H34" s="2"/>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row>
    <row r="35" spans="1:244" s="342" customFormat="1" ht="27" customHeight="1">
      <c r="A35" s="40"/>
      <c r="B35" s="824" t="s">
        <v>1144</v>
      </c>
      <c r="C35" s="824"/>
      <c r="D35" s="824"/>
      <c r="E35" s="824"/>
      <c r="F35" s="824"/>
      <c r="G35" s="824"/>
      <c r="H35" s="416"/>
      <c r="I35" s="416" t="s">
        <v>957</v>
      </c>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row>
    <row r="36" spans="1:244" ht="30" customHeight="1">
      <c r="A36" s="24"/>
      <c r="B36" s="40"/>
      <c r="C36" s="419"/>
      <c r="D36" s="404"/>
      <c r="E36" s="419"/>
      <c r="F36" s="407"/>
      <c r="G36" s="183"/>
      <c r="H36" s="183"/>
      <c r="I36" s="40"/>
      <c r="J36" s="40"/>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row>
    <row r="37" spans="1:244" ht="30" customHeight="1">
      <c r="A37" s="24"/>
      <c r="B37" s="40"/>
      <c r="C37" s="419"/>
      <c r="D37" s="404"/>
      <c r="E37" s="419"/>
      <c r="F37" s="407"/>
      <c r="G37" s="183"/>
      <c r="H37" s="183"/>
      <c r="I37" s="40"/>
      <c r="J37" s="40"/>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row>
    <row r="38" spans="1:244" ht="36" customHeight="1">
      <c r="A38" s="24"/>
      <c r="B38" s="40"/>
      <c r="C38" s="420"/>
      <c r="D38" s="380"/>
      <c r="E38" s="420"/>
      <c r="F38" s="421"/>
      <c r="G38" s="183"/>
      <c r="H38" s="183"/>
      <c r="I38" s="40"/>
      <c r="J38" s="40"/>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row>
    <row r="39" spans="1:244" ht="18" customHeight="1">
      <c r="A39" s="24"/>
      <c r="B39" s="824" t="s">
        <v>1145</v>
      </c>
      <c r="C39" s="824"/>
      <c r="D39" s="824"/>
      <c r="E39" s="824"/>
      <c r="F39" s="824"/>
      <c r="G39" s="824"/>
      <c r="H39" s="416"/>
      <c r="I39" s="416" t="s">
        <v>958</v>
      </c>
      <c r="J39" s="40"/>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row>
    <row r="40" ht="24" customHeight="1"/>
    <row r="41" spans="2:6" ht="24" customHeight="1">
      <c r="B41" s="359"/>
      <c r="C41" s="359"/>
      <c r="E41" s="317"/>
      <c r="F41" s="317"/>
    </row>
    <row r="42" spans="2:6" ht="27.75" customHeight="1">
      <c r="B42" s="360"/>
      <c r="C42" s="361"/>
      <c r="D42" s="362"/>
      <c r="E42" s="363"/>
      <c r="F42" s="363"/>
    </row>
    <row r="43" spans="2:6" ht="24" customHeight="1">
      <c r="B43" s="360"/>
      <c r="C43" s="361"/>
      <c r="D43" s="364"/>
      <c r="E43" s="365"/>
      <c r="F43" s="365"/>
    </row>
    <row r="44" spans="2:6" ht="118.5" customHeight="1">
      <c r="B44" s="360"/>
      <c r="C44" s="361"/>
      <c r="D44" s="362"/>
      <c r="E44" s="363"/>
      <c r="F44" s="363"/>
    </row>
    <row r="45" spans="2:6" ht="24" customHeight="1">
      <c r="B45" s="360"/>
      <c r="C45" s="361"/>
      <c r="D45" s="362"/>
      <c r="E45" s="363"/>
      <c r="F45" s="363"/>
    </row>
    <row r="46" spans="2:6" ht="15">
      <c r="B46" s="366"/>
      <c r="C46" s="367"/>
      <c r="D46" s="368"/>
      <c r="E46" s="369"/>
      <c r="F46" s="369"/>
    </row>
    <row r="47" spans="2:6" ht="15">
      <c r="B47" s="366"/>
      <c r="C47" s="370"/>
      <c r="D47" s="335"/>
      <c r="E47" s="371"/>
      <c r="F47" s="371"/>
    </row>
    <row r="48" spans="2:3" ht="21.75" customHeight="1">
      <c r="B48" s="372"/>
      <c r="C48" s="373"/>
    </row>
    <row r="49" spans="2:6" ht="15">
      <c r="B49" s="372"/>
      <c r="C49" s="373"/>
      <c r="D49" s="331"/>
      <c r="E49" s="374"/>
      <c r="F49" s="374"/>
    </row>
    <row r="51" spans="5:6" ht="15">
      <c r="E51" s="375"/>
      <c r="F51" s="375"/>
    </row>
    <row r="52" spans="2:6" ht="15">
      <c r="B52" s="376"/>
      <c r="C52" s="377"/>
      <c r="D52" s="331"/>
      <c r="E52" s="378"/>
      <c r="F52" s="378"/>
    </row>
  </sheetData>
  <sheetProtection/>
  <mergeCells count="4">
    <mergeCell ref="A7:B7"/>
    <mergeCell ref="H33:J33"/>
    <mergeCell ref="B35:G35"/>
    <mergeCell ref="B39:G39"/>
  </mergeCells>
  <printOptions/>
  <pageMargins left="0" right="0" top="0.7480314960629921" bottom="0.7480314960629921" header="0.31496062992125984" footer="0.31496062992125984"/>
  <pageSetup firstPageNumber="4" useFirstPageNumber="1" horizontalDpi="600" verticalDpi="600" orientation="portrait" paperSize="9" scale="80" r:id="rId1"/>
  <headerFooter>
    <oddFooter>&amp;LCaùc thuyeát minh baùo caùo taøi chính laø phaàn khoâng theå taùch rôøi cuûa baùo caùo naøy&amp;C
&amp;RTrang &amp;P</oddFooter>
  </headerFooter>
</worksheet>
</file>

<file path=xl/worksheets/sheet5.xml><?xml version="1.0" encoding="utf-8"?>
<worksheet xmlns="http://schemas.openxmlformats.org/spreadsheetml/2006/main" xmlns:r="http://schemas.openxmlformats.org/officeDocument/2006/relationships">
  <dimension ref="A1:HV51"/>
  <sheetViews>
    <sheetView zoomScalePageLayoutView="0" workbookViewId="0" topLeftCell="A13">
      <selection activeCell="L9" sqref="L9:M15"/>
    </sheetView>
  </sheetViews>
  <sheetFormatPr defaultColWidth="10.25390625" defaultRowHeight="12.75"/>
  <cols>
    <col min="1" max="1" width="3.00390625" style="434" customWidth="1"/>
    <col min="2" max="3" width="10.25390625" style="434" customWidth="1"/>
    <col min="4" max="4" width="9.125" style="434" customWidth="1"/>
    <col min="5" max="5" width="7.625" style="434" customWidth="1"/>
    <col min="6" max="6" width="10.875" style="434" customWidth="1"/>
    <col min="7" max="7" width="1.37890625" style="434" customWidth="1"/>
    <col min="8" max="8" width="5.875" style="434" customWidth="1"/>
    <col min="9" max="9" width="1.00390625" style="434" customWidth="1"/>
    <col min="10" max="10" width="7.25390625" style="434" customWidth="1"/>
    <col min="11" max="11" width="0.6171875" style="434" customWidth="1"/>
    <col min="12" max="12" width="16.125" style="478" customWidth="1"/>
    <col min="13" max="13" width="2.25390625" style="479" customWidth="1"/>
    <col min="14" max="14" width="19.625" style="350" customWidth="1"/>
    <col min="15" max="15" width="16.875" style="434" hidden="1" customWidth="1"/>
    <col min="16" max="16" width="17.75390625" style="434" hidden="1" customWidth="1"/>
    <col min="17" max="19" width="0" style="434" hidden="1" customWidth="1"/>
    <col min="20" max="16384" width="10.25390625" style="434" customWidth="1"/>
  </cols>
  <sheetData>
    <row r="1" spans="1:230" s="431" customFormat="1" ht="19.5" customHeight="1">
      <c r="A1" s="426" t="str">
        <f>'[1]TTC'!D6</f>
        <v>CÔNG TY CỔ PHẦN CHẾ TẠO MÁY DZĨ AN VIỆT NAM</v>
      </c>
      <c r="B1" s="427"/>
      <c r="C1" s="428"/>
      <c r="D1" s="428"/>
      <c r="E1" s="429"/>
      <c r="F1" s="428"/>
      <c r="G1" s="430"/>
      <c r="H1" s="428"/>
      <c r="I1" s="20"/>
      <c r="J1" s="21"/>
      <c r="K1" s="22"/>
      <c r="N1" s="315" t="s">
        <v>1066</v>
      </c>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428"/>
      <c r="DK1" s="428"/>
      <c r="DL1" s="428"/>
      <c r="DM1" s="428"/>
      <c r="DN1" s="428"/>
      <c r="DO1" s="428"/>
      <c r="DP1" s="428"/>
      <c r="DQ1" s="428"/>
      <c r="DR1" s="428"/>
      <c r="DS1" s="428"/>
      <c r="DT1" s="428"/>
      <c r="DU1" s="428"/>
      <c r="DV1" s="428"/>
      <c r="DW1" s="428"/>
      <c r="DX1" s="428"/>
      <c r="DY1" s="428"/>
      <c r="DZ1" s="428"/>
      <c r="EA1" s="428"/>
      <c r="EB1" s="428"/>
      <c r="EC1" s="428"/>
      <c r="ED1" s="428"/>
      <c r="EE1" s="428"/>
      <c r="EF1" s="428"/>
      <c r="EG1" s="428"/>
      <c r="EH1" s="428"/>
      <c r="EI1" s="428"/>
      <c r="EJ1" s="428"/>
      <c r="EK1" s="428"/>
      <c r="EL1" s="428"/>
      <c r="EM1" s="428"/>
      <c r="EN1" s="428"/>
      <c r="EO1" s="428"/>
      <c r="EP1" s="428"/>
      <c r="EQ1" s="428"/>
      <c r="ER1" s="428"/>
      <c r="ES1" s="428"/>
      <c r="ET1" s="428"/>
      <c r="EU1" s="428"/>
      <c r="EV1" s="428"/>
      <c r="EW1" s="428"/>
      <c r="EX1" s="428"/>
      <c r="EY1" s="428"/>
      <c r="EZ1" s="428"/>
      <c r="FA1" s="428"/>
      <c r="FB1" s="428"/>
      <c r="FC1" s="428"/>
      <c r="FD1" s="428"/>
      <c r="FE1" s="428"/>
      <c r="FF1" s="428"/>
      <c r="FG1" s="428"/>
      <c r="FH1" s="428"/>
      <c r="FI1" s="428"/>
      <c r="FJ1" s="428"/>
      <c r="FK1" s="428"/>
      <c r="FL1" s="428"/>
      <c r="FM1" s="428"/>
      <c r="FN1" s="428"/>
      <c r="FO1" s="428"/>
      <c r="FP1" s="428"/>
      <c r="FQ1" s="428"/>
      <c r="FR1" s="428"/>
      <c r="FS1" s="428"/>
      <c r="FT1" s="428"/>
      <c r="FU1" s="428"/>
      <c r="FV1" s="428"/>
      <c r="FW1" s="428"/>
      <c r="FX1" s="428"/>
      <c r="FY1" s="428"/>
      <c r="FZ1" s="428"/>
      <c r="GA1" s="428"/>
      <c r="GB1" s="428"/>
      <c r="GC1" s="428"/>
      <c r="GD1" s="428"/>
      <c r="GE1" s="428"/>
      <c r="GF1" s="428"/>
      <c r="GG1" s="428"/>
      <c r="GH1" s="428"/>
      <c r="GI1" s="428"/>
      <c r="GJ1" s="428"/>
      <c r="GK1" s="428"/>
      <c r="GL1" s="428"/>
      <c r="GM1" s="428"/>
      <c r="GN1" s="428"/>
      <c r="GO1" s="428"/>
      <c r="GP1" s="428"/>
      <c r="GQ1" s="428"/>
      <c r="GR1" s="428"/>
      <c r="GS1" s="428"/>
      <c r="GT1" s="428"/>
      <c r="GU1" s="428"/>
      <c r="GV1" s="428"/>
      <c r="GW1" s="428"/>
      <c r="GX1" s="428"/>
      <c r="GY1" s="428"/>
      <c r="GZ1" s="428"/>
      <c r="HA1" s="428"/>
      <c r="HB1" s="428"/>
      <c r="HC1" s="428"/>
      <c r="HD1" s="428"/>
      <c r="HE1" s="428"/>
      <c r="HF1" s="428"/>
      <c r="HG1" s="428"/>
      <c r="HH1" s="428"/>
      <c r="HI1" s="428"/>
      <c r="HJ1" s="428"/>
      <c r="HK1" s="428"/>
      <c r="HL1" s="428"/>
      <c r="HM1" s="428"/>
      <c r="HN1" s="428"/>
      <c r="HO1" s="428"/>
      <c r="HP1" s="428"/>
      <c r="HQ1" s="428"/>
      <c r="HR1" s="428"/>
      <c r="HS1" s="428"/>
      <c r="HT1" s="428"/>
      <c r="HU1" s="428"/>
      <c r="HV1" s="428"/>
    </row>
    <row r="2" spans="1:230" s="431" customFormat="1" ht="9.75" customHeight="1">
      <c r="A2" s="426"/>
      <c r="B2" s="427"/>
      <c r="C2" s="428"/>
      <c r="D2" s="428"/>
      <c r="E2" s="429"/>
      <c r="F2" s="428"/>
      <c r="G2" s="430"/>
      <c r="H2" s="428"/>
      <c r="I2" s="20"/>
      <c r="J2" s="21"/>
      <c r="K2" s="22"/>
      <c r="N2" s="315"/>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428"/>
      <c r="FQ2" s="428"/>
      <c r="FR2" s="428"/>
      <c r="FS2" s="428"/>
      <c r="FT2" s="428"/>
      <c r="FU2" s="428"/>
      <c r="FV2" s="428"/>
      <c r="FW2" s="428"/>
      <c r="FX2" s="428"/>
      <c r="FY2" s="428"/>
      <c r="FZ2" s="428"/>
      <c r="GA2" s="428"/>
      <c r="GB2" s="428"/>
      <c r="GC2" s="428"/>
      <c r="GD2" s="428"/>
      <c r="GE2" s="428"/>
      <c r="GF2" s="428"/>
      <c r="GG2" s="428"/>
      <c r="GH2" s="428"/>
      <c r="GI2" s="428"/>
      <c r="GJ2" s="428"/>
      <c r="GK2" s="428"/>
      <c r="GL2" s="428"/>
      <c r="GM2" s="428"/>
      <c r="GN2" s="428"/>
      <c r="GO2" s="428"/>
      <c r="GP2" s="428"/>
      <c r="GQ2" s="428"/>
      <c r="GR2" s="428"/>
      <c r="GS2" s="428"/>
      <c r="GT2" s="428"/>
      <c r="GU2" s="428"/>
      <c r="GV2" s="428"/>
      <c r="GW2" s="428"/>
      <c r="GX2" s="428"/>
      <c r="GY2" s="428"/>
      <c r="GZ2" s="428"/>
      <c r="HA2" s="428"/>
      <c r="HB2" s="428"/>
      <c r="HC2" s="428"/>
      <c r="HD2" s="428"/>
      <c r="HE2" s="428"/>
      <c r="HF2" s="428"/>
      <c r="HG2" s="428"/>
      <c r="HH2" s="428"/>
      <c r="HI2" s="428"/>
      <c r="HJ2" s="428"/>
      <c r="HK2" s="428"/>
      <c r="HL2" s="428"/>
      <c r="HM2" s="428"/>
      <c r="HN2" s="428"/>
      <c r="HO2" s="428"/>
      <c r="HP2" s="428"/>
      <c r="HQ2" s="428"/>
      <c r="HR2" s="428"/>
      <c r="HS2" s="428"/>
      <c r="HT2" s="428"/>
      <c r="HU2" s="428"/>
      <c r="HV2" s="428"/>
    </row>
    <row r="3" spans="1:14" ht="24.75" customHeight="1">
      <c r="A3" s="432" t="s">
        <v>54</v>
      </c>
      <c r="B3" s="433"/>
      <c r="C3" s="433"/>
      <c r="D3" s="433"/>
      <c r="E3" s="433"/>
      <c r="F3" s="433"/>
      <c r="G3" s="433"/>
      <c r="H3" s="433"/>
      <c r="I3" s="433"/>
      <c r="J3" s="433"/>
      <c r="K3" s="433"/>
      <c r="L3" s="27"/>
      <c r="M3" s="27"/>
      <c r="N3" s="27"/>
    </row>
    <row r="4" spans="1:14" ht="24.75" customHeight="1">
      <c r="A4" s="435" t="s">
        <v>1067</v>
      </c>
      <c r="B4" s="433"/>
      <c r="C4" s="433"/>
      <c r="D4" s="433"/>
      <c r="E4" s="433"/>
      <c r="F4" s="433"/>
      <c r="G4" s="433"/>
      <c r="H4" s="433"/>
      <c r="I4" s="433"/>
      <c r="J4" s="433"/>
      <c r="K4" s="433"/>
      <c r="L4" s="436"/>
      <c r="M4" s="436"/>
      <c r="N4" s="436"/>
    </row>
    <row r="5" spans="1:14" s="445" customFormat="1" ht="19.5" customHeight="1">
      <c r="A5" s="321" t="s">
        <v>1237</v>
      </c>
      <c r="B5" s="437"/>
      <c r="C5" s="438"/>
      <c r="D5" s="439"/>
      <c r="E5" s="440"/>
      <c r="F5" s="440"/>
      <c r="G5" s="440"/>
      <c r="H5" s="441"/>
      <c r="I5" s="442"/>
      <c r="J5" s="443"/>
      <c r="K5" s="437"/>
      <c r="L5" s="437"/>
      <c r="M5" s="437"/>
      <c r="N5" s="444" t="s">
        <v>101</v>
      </c>
    </row>
    <row r="6" spans="1:14" ht="19.5" customHeight="1" thickBot="1">
      <c r="A6" s="446"/>
      <c r="B6" s="447"/>
      <c r="C6" s="447"/>
      <c r="D6" s="447"/>
      <c r="E6" s="447"/>
      <c r="F6" s="447"/>
      <c r="G6" s="447"/>
      <c r="H6" s="447"/>
      <c r="I6" s="447"/>
      <c r="J6" s="447"/>
      <c r="K6" s="447"/>
      <c r="L6" s="448"/>
      <c r="M6" s="449"/>
      <c r="N6" s="450"/>
    </row>
    <row r="7" spans="1:14" s="451" customFormat="1" ht="34.5" customHeight="1" thickTop="1">
      <c r="A7" s="821" t="s">
        <v>924</v>
      </c>
      <c r="B7" s="822"/>
      <c r="C7" s="822"/>
      <c r="D7" s="822"/>
      <c r="E7" s="822"/>
      <c r="F7" s="822"/>
      <c r="G7" s="783"/>
      <c r="H7" s="762" t="s">
        <v>57</v>
      </c>
      <c r="I7" s="784"/>
      <c r="J7" s="763" t="s">
        <v>58</v>
      </c>
      <c r="K7" s="764"/>
      <c r="L7" s="775" t="s">
        <v>1235</v>
      </c>
      <c r="M7" s="766"/>
      <c r="N7" s="767" t="s">
        <v>1236</v>
      </c>
    </row>
    <row r="8" spans="1:16" s="457" customFormat="1" ht="30" customHeight="1">
      <c r="A8" s="829" t="s">
        <v>1068</v>
      </c>
      <c r="B8" s="830"/>
      <c r="C8" s="830"/>
      <c r="D8" s="830"/>
      <c r="E8" s="830"/>
      <c r="F8" s="830"/>
      <c r="G8" s="785"/>
      <c r="H8" s="454"/>
      <c r="I8" s="786"/>
      <c r="J8" s="454"/>
      <c r="K8" s="454"/>
      <c r="L8" s="776"/>
      <c r="M8" s="456"/>
      <c r="N8" s="768"/>
      <c r="O8" s="453"/>
      <c r="P8" s="453"/>
    </row>
    <row r="9" spans="1:16" s="463" customFormat="1" ht="24.75" customHeight="1">
      <c r="A9" s="754" t="s">
        <v>1069</v>
      </c>
      <c r="B9" s="459" t="s">
        <v>1070</v>
      </c>
      <c r="C9" s="458"/>
      <c r="D9" s="458"/>
      <c r="E9" s="458"/>
      <c r="F9" s="458"/>
      <c r="G9" s="787"/>
      <c r="H9" s="460" t="s">
        <v>897</v>
      </c>
      <c r="I9" s="788"/>
      <c r="J9" s="460"/>
      <c r="K9" s="460"/>
      <c r="L9" s="831">
        <v>115806980631</v>
      </c>
      <c r="M9" s="832"/>
      <c r="N9" s="769">
        <v>59079224736</v>
      </c>
      <c r="O9" s="462"/>
      <c r="P9" s="462"/>
    </row>
    <row r="10" spans="1:16" s="463" customFormat="1" ht="18" customHeight="1">
      <c r="A10" s="754" t="s">
        <v>1071</v>
      </c>
      <c r="B10" s="459" t="s">
        <v>1072</v>
      </c>
      <c r="C10" s="458"/>
      <c r="D10" s="458"/>
      <c r="E10" s="458"/>
      <c r="F10" s="458"/>
      <c r="G10" s="787"/>
      <c r="H10" s="460" t="s">
        <v>898</v>
      </c>
      <c r="I10" s="788"/>
      <c r="J10" s="460"/>
      <c r="K10" s="460"/>
      <c r="L10" s="831">
        <v>-70697548170</v>
      </c>
      <c r="M10" s="832"/>
      <c r="N10" s="769">
        <v>-11161883233</v>
      </c>
      <c r="O10" s="462"/>
      <c r="P10" s="462"/>
    </row>
    <row r="11" spans="1:16" s="463" customFormat="1" ht="18" customHeight="1">
      <c r="A11" s="754" t="s">
        <v>120</v>
      </c>
      <c r="B11" s="459" t="s">
        <v>1073</v>
      </c>
      <c r="C11" s="458"/>
      <c r="D11" s="458"/>
      <c r="E11" s="458"/>
      <c r="F11" s="458"/>
      <c r="G11" s="787"/>
      <c r="H11" s="460" t="s">
        <v>912</v>
      </c>
      <c r="I11" s="788"/>
      <c r="J11" s="460"/>
      <c r="K11" s="460"/>
      <c r="L11" s="831">
        <v>-2409281236</v>
      </c>
      <c r="M11" s="832"/>
      <c r="N11" s="769">
        <v>-175160900</v>
      </c>
      <c r="O11" s="462" t="s">
        <v>1074</v>
      </c>
      <c r="P11" s="462"/>
    </row>
    <row r="12" spans="1:16" s="463" customFormat="1" ht="18" customHeight="1">
      <c r="A12" s="754" t="s">
        <v>126</v>
      </c>
      <c r="B12" s="459" t="s">
        <v>1075</v>
      </c>
      <c r="C12" s="458"/>
      <c r="D12" s="458"/>
      <c r="E12" s="458"/>
      <c r="F12" s="458"/>
      <c r="G12" s="787"/>
      <c r="H12" s="460" t="s">
        <v>913</v>
      </c>
      <c r="I12" s="788"/>
      <c r="J12" s="460"/>
      <c r="K12" s="460"/>
      <c r="L12" s="831">
        <v>-4174318987</v>
      </c>
      <c r="M12" s="832"/>
      <c r="N12" s="769">
        <v>-1541499027</v>
      </c>
      <c r="O12" s="462" t="s">
        <v>1076</v>
      </c>
      <c r="P12" s="462"/>
    </row>
    <row r="13" spans="1:16" s="463" customFormat="1" ht="18" customHeight="1">
      <c r="A13" s="754" t="s">
        <v>128</v>
      </c>
      <c r="B13" s="459" t="s">
        <v>1077</v>
      </c>
      <c r="C13" s="458"/>
      <c r="D13" s="458"/>
      <c r="E13" s="458"/>
      <c r="F13" s="458"/>
      <c r="G13" s="787"/>
      <c r="H13" s="460" t="s">
        <v>914</v>
      </c>
      <c r="I13" s="788"/>
      <c r="J13" s="460"/>
      <c r="K13" s="460"/>
      <c r="L13" s="831">
        <v>-3783034890</v>
      </c>
      <c r="M13" s="832"/>
      <c r="N13" s="769">
        <v>-46190640</v>
      </c>
      <c r="O13" s="462" t="s">
        <v>1078</v>
      </c>
      <c r="P13" s="462"/>
    </row>
    <row r="14" spans="1:16" s="463" customFormat="1" ht="18" customHeight="1">
      <c r="A14" s="754" t="s">
        <v>131</v>
      </c>
      <c r="B14" s="459" t="s">
        <v>1079</v>
      </c>
      <c r="C14" s="458"/>
      <c r="D14" s="458"/>
      <c r="E14" s="458"/>
      <c r="F14" s="458"/>
      <c r="G14" s="787"/>
      <c r="H14" s="460" t="s">
        <v>915</v>
      </c>
      <c r="I14" s="788"/>
      <c r="J14" s="460"/>
      <c r="K14" s="460"/>
      <c r="L14" s="831">
        <v>-55685514775</v>
      </c>
      <c r="M14" s="832"/>
      <c r="N14" s="769">
        <v>5004758319</v>
      </c>
      <c r="O14" s="462" t="s">
        <v>1080</v>
      </c>
      <c r="P14" s="462"/>
    </row>
    <row r="15" spans="1:16" s="463" customFormat="1" ht="18" customHeight="1">
      <c r="A15" s="754" t="s">
        <v>250</v>
      </c>
      <c r="B15" s="459" t="s">
        <v>1081</v>
      </c>
      <c r="C15" s="458"/>
      <c r="D15" s="458"/>
      <c r="E15" s="458"/>
      <c r="F15" s="458"/>
      <c r="G15" s="787"/>
      <c r="H15" s="464" t="s">
        <v>916</v>
      </c>
      <c r="I15" s="788"/>
      <c r="J15" s="460"/>
      <c r="K15" s="460"/>
      <c r="L15" s="831">
        <v>35919948832</v>
      </c>
      <c r="M15" s="832"/>
      <c r="N15" s="769">
        <v>-20236030100</v>
      </c>
      <c r="O15" s="462" t="s">
        <v>1082</v>
      </c>
      <c r="P15" s="462"/>
    </row>
    <row r="16" spans="1:16" s="457" customFormat="1" ht="19.5" customHeight="1">
      <c r="A16" s="755"/>
      <c r="B16" s="452" t="s">
        <v>1083</v>
      </c>
      <c r="C16" s="453"/>
      <c r="D16" s="453"/>
      <c r="E16" s="453"/>
      <c r="F16" s="453"/>
      <c r="G16" s="785"/>
      <c r="H16" s="454" t="s">
        <v>899</v>
      </c>
      <c r="I16" s="786"/>
      <c r="J16" s="454"/>
      <c r="K16" s="454"/>
      <c r="L16" s="777">
        <f>SUM(L9:L15)</f>
        <v>14977231405</v>
      </c>
      <c r="M16" s="465"/>
      <c r="N16" s="770">
        <f>SUM(N9:N15)</f>
        <v>30923219155</v>
      </c>
      <c r="O16" s="453"/>
      <c r="P16" s="466"/>
    </row>
    <row r="17" spans="1:16" s="457" customFormat="1" ht="30" customHeight="1">
      <c r="A17" s="753" t="s">
        <v>1084</v>
      </c>
      <c r="B17" s="453"/>
      <c r="C17" s="453"/>
      <c r="D17" s="453"/>
      <c r="E17" s="453"/>
      <c r="F17" s="453"/>
      <c r="G17" s="785"/>
      <c r="H17" s="454"/>
      <c r="I17" s="786"/>
      <c r="J17" s="454"/>
      <c r="K17" s="454"/>
      <c r="L17" s="778"/>
      <c r="M17" s="465"/>
      <c r="N17" s="771"/>
      <c r="P17" s="462"/>
    </row>
    <row r="18" spans="1:16" s="463" customFormat="1" ht="24.75" customHeight="1">
      <c r="A18" s="754" t="s">
        <v>1069</v>
      </c>
      <c r="B18" s="458" t="s">
        <v>1085</v>
      </c>
      <c r="C18" s="458"/>
      <c r="D18" s="458"/>
      <c r="E18" s="458"/>
      <c r="F18" s="458"/>
      <c r="G18" s="787"/>
      <c r="H18" s="460" t="s">
        <v>900</v>
      </c>
      <c r="I18" s="788"/>
      <c r="J18" s="460"/>
      <c r="K18" s="460"/>
      <c r="L18" s="779">
        <v>-22827005235</v>
      </c>
      <c r="M18" s="461"/>
      <c r="N18" s="769">
        <v>-946199000</v>
      </c>
      <c r="O18" s="463" t="s">
        <v>1086</v>
      </c>
      <c r="P18" s="466"/>
    </row>
    <row r="19" spans="1:16" s="463" customFormat="1" ht="18" customHeight="1">
      <c r="A19" s="754" t="s">
        <v>1071</v>
      </c>
      <c r="B19" s="458" t="s">
        <v>1087</v>
      </c>
      <c r="C19" s="458"/>
      <c r="D19" s="458"/>
      <c r="E19" s="458"/>
      <c r="F19" s="458"/>
      <c r="G19" s="787"/>
      <c r="H19" s="460">
        <v>22</v>
      </c>
      <c r="I19" s="788"/>
      <c r="J19" s="460"/>
      <c r="K19" s="460"/>
      <c r="L19" s="779">
        <v>263329421</v>
      </c>
      <c r="M19" s="461"/>
      <c r="N19" s="769">
        <v>16835979</v>
      </c>
      <c r="P19" s="462"/>
    </row>
    <row r="20" spans="1:16" s="463" customFormat="1" ht="18" customHeight="1">
      <c r="A20" s="754" t="s">
        <v>120</v>
      </c>
      <c r="B20" s="458" t="s">
        <v>1088</v>
      </c>
      <c r="C20" s="458"/>
      <c r="D20" s="458"/>
      <c r="E20" s="458"/>
      <c r="F20" s="458"/>
      <c r="G20" s="787"/>
      <c r="H20" s="460" t="s">
        <v>901</v>
      </c>
      <c r="I20" s="788"/>
      <c r="J20" s="460"/>
      <c r="K20" s="460"/>
      <c r="L20" s="779">
        <v>-6386274925</v>
      </c>
      <c r="M20" s="461"/>
      <c r="N20" s="769">
        <v>-1200000000</v>
      </c>
      <c r="O20" s="463" t="s">
        <v>1089</v>
      </c>
      <c r="P20" s="462"/>
    </row>
    <row r="21" spans="1:16" s="463" customFormat="1" ht="30.75" customHeight="1">
      <c r="A21" s="756" t="s">
        <v>126</v>
      </c>
      <c r="B21" s="825" t="s">
        <v>1090</v>
      </c>
      <c r="C21" s="825"/>
      <c r="D21" s="825"/>
      <c r="E21" s="825"/>
      <c r="F21" s="825"/>
      <c r="G21" s="787"/>
      <c r="H21" s="468" t="s">
        <v>902</v>
      </c>
      <c r="I21" s="788"/>
      <c r="J21" s="460"/>
      <c r="K21" s="460"/>
      <c r="L21" s="779">
        <v>16100541902</v>
      </c>
      <c r="M21" s="461"/>
      <c r="N21" s="769"/>
      <c r="O21" s="463" t="s">
        <v>1089</v>
      </c>
      <c r="P21" s="462"/>
    </row>
    <row r="22" spans="1:16" s="463" customFormat="1" ht="18" customHeight="1">
      <c r="A22" s="754" t="s">
        <v>128</v>
      </c>
      <c r="B22" s="458" t="s">
        <v>1091</v>
      </c>
      <c r="C22" s="458"/>
      <c r="D22" s="458"/>
      <c r="E22" s="458"/>
      <c r="F22" s="458"/>
      <c r="G22" s="787"/>
      <c r="H22" s="460" t="s">
        <v>903</v>
      </c>
      <c r="I22" s="788"/>
      <c r="J22" s="460"/>
      <c r="K22" s="460"/>
      <c r="L22" s="779"/>
      <c r="M22" s="461"/>
      <c r="N22" s="769">
        <v>-4515866181</v>
      </c>
      <c r="O22" s="463" t="s">
        <v>1092</v>
      </c>
      <c r="P22" s="462"/>
    </row>
    <row r="23" spans="1:16" s="463" customFormat="1" ht="18" customHeight="1">
      <c r="A23" s="754" t="s">
        <v>131</v>
      </c>
      <c r="B23" s="458" t="s">
        <v>1093</v>
      </c>
      <c r="C23" s="458"/>
      <c r="D23" s="458"/>
      <c r="E23" s="458"/>
      <c r="F23" s="458"/>
      <c r="G23" s="787"/>
      <c r="H23" s="460" t="s">
        <v>917</v>
      </c>
      <c r="I23" s="788"/>
      <c r="J23" s="460"/>
      <c r="K23" s="460"/>
      <c r="L23" s="779">
        <v>16100541902</v>
      </c>
      <c r="M23" s="461"/>
      <c r="N23" s="769"/>
      <c r="P23" s="462"/>
    </row>
    <row r="24" spans="1:16" s="463" customFormat="1" ht="18" customHeight="1">
      <c r="A24" s="754" t="s">
        <v>250</v>
      </c>
      <c r="B24" s="458" t="s">
        <v>1094</v>
      </c>
      <c r="C24" s="458"/>
      <c r="D24" s="458"/>
      <c r="E24" s="458"/>
      <c r="F24" s="458"/>
      <c r="G24" s="787"/>
      <c r="H24" s="460">
        <v>27</v>
      </c>
      <c r="I24" s="788"/>
      <c r="J24" s="460"/>
      <c r="K24" s="460"/>
      <c r="L24" s="779"/>
      <c r="M24" s="461"/>
      <c r="N24" s="769"/>
      <c r="O24" s="463" t="s">
        <v>1095</v>
      </c>
      <c r="P24" s="462"/>
    </row>
    <row r="25" spans="1:16" s="457" customFormat="1" ht="19.5" customHeight="1">
      <c r="A25" s="755"/>
      <c r="B25" s="452" t="s">
        <v>1096</v>
      </c>
      <c r="C25" s="453"/>
      <c r="D25" s="453"/>
      <c r="E25" s="453"/>
      <c r="F25" s="453"/>
      <c r="G25" s="785"/>
      <c r="H25" s="454" t="s">
        <v>904</v>
      </c>
      <c r="I25" s="786"/>
      <c r="J25" s="454"/>
      <c r="K25" s="454"/>
      <c r="L25" s="777">
        <f>SUM(L18:L24)</f>
        <v>3251133065</v>
      </c>
      <c r="M25" s="465"/>
      <c r="N25" s="770">
        <f>SUM(N18:N24)</f>
        <v>-6645229202</v>
      </c>
      <c r="P25" s="462"/>
    </row>
    <row r="26" spans="1:16" s="457" customFormat="1" ht="30" customHeight="1">
      <c r="A26" s="753" t="s">
        <v>1097</v>
      </c>
      <c r="B26" s="453"/>
      <c r="C26" s="453"/>
      <c r="D26" s="453"/>
      <c r="E26" s="453"/>
      <c r="F26" s="453"/>
      <c r="G26" s="785"/>
      <c r="H26" s="454"/>
      <c r="I26" s="786"/>
      <c r="J26" s="454"/>
      <c r="K26" s="454"/>
      <c r="L26" s="778"/>
      <c r="M26" s="465"/>
      <c r="N26" s="771"/>
      <c r="P26" s="466"/>
    </row>
    <row r="27" spans="1:16" s="463" customFormat="1" ht="24.75" customHeight="1">
      <c r="A27" s="754" t="s">
        <v>105</v>
      </c>
      <c r="B27" s="458" t="s">
        <v>1098</v>
      </c>
      <c r="C27" s="458"/>
      <c r="D27" s="458"/>
      <c r="E27" s="458"/>
      <c r="F27" s="458"/>
      <c r="G27" s="787"/>
      <c r="H27" s="460" t="s">
        <v>905</v>
      </c>
      <c r="I27" s="788"/>
      <c r="J27" s="460"/>
      <c r="K27" s="460"/>
      <c r="L27" s="779">
        <v>0</v>
      </c>
      <c r="M27" s="461"/>
      <c r="N27" s="769">
        <v>0</v>
      </c>
      <c r="O27" s="469"/>
      <c r="P27" s="466"/>
    </row>
    <row r="28" spans="1:16" s="463" customFormat="1" ht="33.75" customHeight="1">
      <c r="A28" s="754" t="s">
        <v>116</v>
      </c>
      <c r="B28" s="825" t="s">
        <v>1099</v>
      </c>
      <c r="C28" s="825"/>
      <c r="D28" s="825"/>
      <c r="E28" s="825"/>
      <c r="F28" s="825"/>
      <c r="G28" s="789"/>
      <c r="H28" s="460" t="s">
        <v>906</v>
      </c>
      <c r="I28" s="788"/>
      <c r="J28" s="460"/>
      <c r="K28" s="460"/>
      <c r="L28" s="779">
        <v>0</v>
      </c>
      <c r="M28" s="461"/>
      <c r="N28" s="769">
        <v>0</v>
      </c>
      <c r="P28" s="462"/>
    </row>
    <row r="29" spans="1:16" s="463" customFormat="1" ht="18" customHeight="1">
      <c r="A29" s="754" t="s">
        <v>120</v>
      </c>
      <c r="B29" s="458" t="s">
        <v>1100</v>
      </c>
      <c r="C29" s="458"/>
      <c r="D29" s="458"/>
      <c r="E29" s="458"/>
      <c r="F29" s="458"/>
      <c r="G29" s="787"/>
      <c r="H29" s="460" t="s">
        <v>918</v>
      </c>
      <c r="I29" s="788"/>
      <c r="J29" s="460"/>
      <c r="K29" s="460"/>
      <c r="L29" s="779">
        <v>47878715662</v>
      </c>
      <c r="M29" s="461"/>
      <c r="N29" s="769">
        <v>1013849355</v>
      </c>
      <c r="O29" s="470" t="s">
        <v>1101</v>
      </c>
      <c r="P29" s="462"/>
    </row>
    <row r="30" spans="1:16" s="463" customFormat="1" ht="18" customHeight="1">
      <c r="A30" s="754" t="s">
        <v>126</v>
      </c>
      <c r="B30" s="458" t="s">
        <v>1102</v>
      </c>
      <c r="C30" s="458"/>
      <c r="D30" s="458"/>
      <c r="E30" s="458"/>
      <c r="F30" s="458"/>
      <c r="G30" s="787"/>
      <c r="H30" s="460" t="s">
        <v>919</v>
      </c>
      <c r="I30" s="788"/>
      <c r="J30" s="460"/>
      <c r="K30" s="460"/>
      <c r="L30" s="779">
        <v>-65033523422</v>
      </c>
      <c r="M30" s="461"/>
      <c r="N30" s="769">
        <v>-24742355626</v>
      </c>
      <c r="O30" s="470" t="s">
        <v>1101</v>
      </c>
      <c r="P30" s="462"/>
    </row>
    <row r="31" spans="1:16" s="463" customFormat="1" ht="18" customHeight="1">
      <c r="A31" s="754" t="s">
        <v>128</v>
      </c>
      <c r="B31" s="458" t="s">
        <v>1103</v>
      </c>
      <c r="C31" s="458"/>
      <c r="D31" s="458"/>
      <c r="E31" s="458"/>
      <c r="F31" s="458"/>
      <c r="G31" s="787"/>
      <c r="H31" s="460" t="s">
        <v>920</v>
      </c>
      <c r="I31" s="788"/>
      <c r="J31" s="460"/>
      <c r="K31" s="460"/>
      <c r="L31" s="779"/>
      <c r="M31" s="461"/>
      <c r="N31" s="769"/>
      <c r="P31" s="462"/>
    </row>
    <row r="32" spans="1:16" s="463" customFormat="1" ht="18" customHeight="1">
      <c r="A32" s="754" t="s">
        <v>131</v>
      </c>
      <c r="B32" s="458" t="s">
        <v>1104</v>
      </c>
      <c r="C32" s="458"/>
      <c r="D32" s="458"/>
      <c r="E32" s="458"/>
      <c r="F32" s="458"/>
      <c r="G32" s="787"/>
      <c r="H32" s="460" t="s">
        <v>921</v>
      </c>
      <c r="I32" s="788"/>
      <c r="J32" s="460"/>
      <c r="K32" s="460"/>
      <c r="L32" s="779">
        <v>-17613824274</v>
      </c>
      <c r="M32" s="461"/>
      <c r="N32" s="769"/>
      <c r="P32" s="462"/>
    </row>
    <row r="33" spans="1:16" s="457" customFormat="1" ht="19.5" customHeight="1" thickBot="1">
      <c r="A33" s="757"/>
      <c r="B33" s="758" t="s">
        <v>1105</v>
      </c>
      <c r="C33" s="759"/>
      <c r="D33" s="759"/>
      <c r="E33" s="759"/>
      <c r="F33" s="759"/>
      <c r="G33" s="791"/>
      <c r="H33" s="760" t="s">
        <v>907</v>
      </c>
      <c r="I33" s="792"/>
      <c r="J33" s="760"/>
      <c r="K33" s="760"/>
      <c r="L33" s="798">
        <f>SUM(L27:L32)</f>
        <v>-34768632034</v>
      </c>
      <c r="M33" s="761"/>
      <c r="N33" s="799">
        <f>SUM(N27:N32)</f>
        <v>-23728506271</v>
      </c>
      <c r="P33" s="462"/>
    </row>
    <row r="34" spans="1:16" s="457" customFormat="1" ht="19.5" customHeight="1" thickTop="1">
      <c r="A34" s="800"/>
      <c r="B34" s="801"/>
      <c r="C34" s="800"/>
      <c r="D34" s="800"/>
      <c r="E34" s="800"/>
      <c r="F34" s="800"/>
      <c r="G34" s="800"/>
      <c r="H34" s="802"/>
      <c r="I34" s="802"/>
      <c r="J34" s="802"/>
      <c r="K34" s="802"/>
      <c r="L34" s="804"/>
      <c r="M34" s="803"/>
      <c r="N34" s="804"/>
      <c r="P34" s="466"/>
    </row>
    <row r="35" spans="1:16" s="457" customFormat="1" ht="19.5" customHeight="1">
      <c r="A35" s="453"/>
      <c r="B35" s="452"/>
      <c r="C35" s="453"/>
      <c r="D35" s="453"/>
      <c r="E35" s="453"/>
      <c r="F35" s="453"/>
      <c r="G35" s="453"/>
      <c r="H35" s="454"/>
      <c r="I35" s="454"/>
      <c r="J35" s="454"/>
      <c r="K35" s="454"/>
      <c r="L35" s="315"/>
      <c r="M35" s="465"/>
      <c r="N35" s="315"/>
      <c r="P35" s="466"/>
    </row>
    <row r="36" spans="1:16" s="457" customFormat="1" ht="19.5" customHeight="1" thickBot="1">
      <c r="A36" s="759"/>
      <c r="B36" s="758"/>
      <c r="C36" s="759"/>
      <c r="D36" s="759"/>
      <c r="E36" s="759"/>
      <c r="F36" s="759"/>
      <c r="G36" s="759"/>
      <c r="H36" s="760"/>
      <c r="I36" s="760"/>
      <c r="J36" s="760"/>
      <c r="K36" s="760"/>
      <c r="L36" s="805"/>
      <c r="M36" s="761"/>
      <c r="N36" s="805"/>
      <c r="P36" s="466"/>
    </row>
    <row r="37" spans="1:16" s="457" customFormat="1" ht="35.25" customHeight="1" thickTop="1">
      <c r="A37" s="795"/>
      <c r="B37" s="822" t="s">
        <v>924</v>
      </c>
      <c r="C37" s="822"/>
      <c r="D37" s="822"/>
      <c r="E37" s="822"/>
      <c r="F37" s="822"/>
      <c r="G37" s="793"/>
      <c r="H37" s="762" t="s">
        <v>57</v>
      </c>
      <c r="I37" s="762"/>
      <c r="J37" s="796" t="s">
        <v>58</v>
      </c>
      <c r="K37" s="763"/>
      <c r="L37" s="794" t="s">
        <v>1235</v>
      </c>
      <c r="M37" s="765"/>
      <c r="N37" s="767" t="s">
        <v>1236</v>
      </c>
      <c r="P37" s="466"/>
    </row>
    <row r="38" spans="1:16" s="471" customFormat="1" ht="28.5" customHeight="1">
      <c r="A38" s="753"/>
      <c r="B38" s="452" t="s">
        <v>1106</v>
      </c>
      <c r="C38" s="452"/>
      <c r="D38" s="452"/>
      <c r="E38" s="452"/>
      <c r="F38" s="452"/>
      <c r="G38" s="790"/>
      <c r="H38" s="454" t="s">
        <v>908</v>
      </c>
      <c r="I38" s="786"/>
      <c r="J38" s="454"/>
      <c r="K38" s="454"/>
      <c r="L38" s="797">
        <f>L33+L25+L16</f>
        <v>-16540267564</v>
      </c>
      <c r="M38" s="467"/>
      <c r="N38" s="771">
        <f>N33+N25+N16</f>
        <v>549483682</v>
      </c>
      <c r="P38" s="462"/>
    </row>
    <row r="39" spans="1:16" s="457" customFormat="1" ht="19.5" customHeight="1">
      <c r="A39" s="755"/>
      <c r="B39" s="452" t="s">
        <v>1107</v>
      </c>
      <c r="C39" s="453"/>
      <c r="D39" s="453"/>
      <c r="E39" s="453"/>
      <c r="F39" s="453"/>
      <c r="G39" s="785"/>
      <c r="H39" s="454" t="s">
        <v>909</v>
      </c>
      <c r="I39" s="786"/>
      <c r="J39" s="454"/>
      <c r="K39" s="454"/>
      <c r="L39" s="780">
        <v>19192385331</v>
      </c>
      <c r="M39" s="465"/>
      <c r="N39" s="772">
        <v>2308971707</v>
      </c>
      <c r="P39" s="466"/>
    </row>
    <row r="40" spans="1:14" s="457" customFormat="1" ht="33" customHeight="1">
      <c r="A40" s="755"/>
      <c r="B40" s="826" t="s">
        <v>1108</v>
      </c>
      <c r="C40" s="826"/>
      <c r="D40" s="826"/>
      <c r="E40" s="826"/>
      <c r="F40" s="826"/>
      <c r="G40" s="785"/>
      <c r="H40" s="460">
        <v>61</v>
      </c>
      <c r="I40" s="788"/>
      <c r="J40" s="460"/>
      <c r="K40" s="460"/>
      <c r="L40" s="781">
        <v>0</v>
      </c>
      <c r="M40" s="461"/>
      <c r="N40" s="773">
        <v>0</v>
      </c>
    </row>
    <row r="41" spans="1:16" s="457" customFormat="1" ht="19.5" customHeight="1" thickBot="1">
      <c r="A41" s="757"/>
      <c r="B41" s="758" t="s">
        <v>1109</v>
      </c>
      <c r="C41" s="759"/>
      <c r="D41" s="759"/>
      <c r="E41" s="759"/>
      <c r="F41" s="759"/>
      <c r="G41" s="791"/>
      <c r="H41" s="760" t="s">
        <v>910</v>
      </c>
      <c r="I41" s="792"/>
      <c r="J41" s="760"/>
      <c r="K41" s="760"/>
      <c r="L41" s="782">
        <f>L38+L39+L40</f>
        <v>2652117767</v>
      </c>
      <c r="M41" s="761"/>
      <c r="N41" s="774">
        <f>N38+N39+N40</f>
        <v>2858455389</v>
      </c>
      <c r="O41" s="472">
        <f>L41-'[1]CDKT '!I10</f>
        <v>-206337622</v>
      </c>
      <c r="P41" s="472"/>
    </row>
    <row r="42" spans="1:14" s="457" customFormat="1" ht="15" customHeight="1" thickTop="1">
      <c r="A42" s="453"/>
      <c r="B42" s="452"/>
      <c r="C42" s="453"/>
      <c r="D42" s="453"/>
      <c r="E42" s="453"/>
      <c r="F42" s="453"/>
      <c r="G42" s="453"/>
      <c r="H42" s="454"/>
      <c r="I42" s="454"/>
      <c r="J42" s="454"/>
      <c r="K42" s="454"/>
      <c r="L42" s="455"/>
      <c r="M42" s="456"/>
      <c r="N42" s="473"/>
    </row>
    <row r="43" spans="1:14" s="457" customFormat="1" ht="18.75" customHeight="1">
      <c r="A43" s="453"/>
      <c r="B43" s="452"/>
      <c r="C43" s="453"/>
      <c r="D43" s="453"/>
      <c r="E43" s="453"/>
      <c r="F43" s="453"/>
      <c r="G43" s="453"/>
      <c r="H43" s="454"/>
      <c r="I43" s="454"/>
      <c r="J43" s="827" t="s">
        <v>1232</v>
      </c>
      <c r="K43" s="827"/>
      <c r="L43" s="827"/>
      <c r="M43" s="827"/>
      <c r="N43" s="827"/>
    </row>
    <row r="44" spans="2:14" s="474" customFormat="1" ht="20.25" customHeight="1">
      <c r="B44" s="828" t="s">
        <v>1150</v>
      </c>
      <c r="C44" s="828"/>
      <c r="D44" s="828"/>
      <c r="E44" s="828"/>
      <c r="F44" s="828"/>
      <c r="G44" s="828"/>
      <c r="H44" s="828"/>
      <c r="I44" s="828"/>
      <c r="J44" s="828"/>
      <c r="K44" s="418"/>
      <c r="L44" s="819" t="s">
        <v>957</v>
      </c>
      <c r="M44" s="819"/>
      <c r="N44" s="819"/>
    </row>
    <row r="45" spans="2:14" s="474" customFormat="1" ht="21" customHeight="1">
      <c r="B45" s="40"/>
      <c r="C45" s="419"/>
      <c r="D45" s="404"/>
      <c r="E45" s="419"/>
      <c r="F45" s="407"/>
      <c r="G45" s="556"/>
      <c r="H45" s="417"/>
      <c r="I45" s="417"/>
      <c r="J45" s="417"/>
      <c r="K45" s="417"/>
      <c r="L45" s="183"/>
      <c r="M45" s="183"/>
      <c r="N45" s="183"/>
    </row>
    <row r="46" spans="2:14" s="474" customFormat="1" ht="15">
      <c r="B46" s="40"/>
      <c r="C46" s="419"/>
      <c r="D46" s="404"/>
      <c r="E46" s="419"/>
      <c r="F46" s="407"/>
      <c r="H46" s="417"/>
      <c r="I46" s="417"/>
      <c r="J46" s="417"/>
      <c r="K46" s="417"/>
      <c r="L46" s="183"/>
      <c r="M46" s="183"/>
      <c r="N46" s="183"/>
    </row>
    <row r="47" spans="2:14" s="474" customFormat="1" ht="15">
      <c r="B47" s="40"/>
      <c r="C47" s="419"/>
      <c r="D47" s="404"/>
      <c r="E47" s="419"/>
      <c r="F47" s="407"/>
      <c r="H47" s="417"/>
      <c r="I47" s="417"/>
      <c r="J47" s="417"/>
      <c r="K47" s="417"/>
      <c r="L47" s="183"/>
      <c r="M47" s="183"/>
      <c r="N47" s="183"/>
    </row>
    <row r="48" spans="2:14" s="474" customFormat="1" ht="15">
      <c r="B48" s="40"/>
      <c r="C48" s="420"/>
      <c r="D48" s="380"/>
      <c r="E48" s="420"/>
      <c r="F48" s="421"/>
      <c r="H48" s="417"/>
      <c r="I48" s="417"/>
      <c r="J48" s="417"/>
      <c r="K48" s="417"/>
      <c r="L48" s="183"/>
      <c r="M48" s="183"/>
      <c r="N48" s="183"/>
    </row>
    <row r="49" spans="2:14" s="474" customFormat="1" ht="15">
      <c r="B49" s="40"/>
      <c r="C49" s="420"/>
      <c r="D49" s="380"/>
      <c r="E49" s="420"/>
      <c r="F49" s="421"/>
      <c r="H49" s="417"/>
      <c r="I49" s="417"/>
      <c r="J49" s="417"/>
      <c r="K49" s="417"/>
      <c r="L49" s="183"/>
      <c r="M49" s="183"/>
      <c r="N49" s="183"/>
    </row>
    <row r="50" spans="2:14" s="474" customFormat="1" ht="15">
      <c r="B50" s="296" t="s">
        <v>1151</v>
      </c>
      <c r="C50" s="296"/>
      <c r="D50" s="296"/>
      <c r="E50" s="296"/>
      <c r="F50" s="296"/>
      <c r="G50" s="477"/>
      <c r="H50" s="477"/>
      <c r="I50" s="418"/>
      <c r="J50" s="418"/>
      <c r="K50" s="418"/>
      <c r="L50" s="819" t="s">
        <v>958</v>
      </c>
      <c r="M50" s="819"/>
      <c r="N50" s="819"/>
    </row>
    <row r="51" spans="2:14" s="474" customFormat="1" ht="15">
      <c r="B51" s="475"/>
      <c r="C51" s="476"/>
      <c r="D51" s="476"/>
      <c r="F51" s="476"/>
      <c r="H51" s="417"/>
      <c r="I51" s="417"/>
      <c r="J51" s="417"/>
      <c r="K51" s="417"/>
      <c r="L51" s="183"/>
      <c r="M51" s="183"/>
      <c r="N51" s="183"/>
    </row>
  </sheetData>
  <sheetProtection/>
  <mergeCells count="17">
    <mergeCell ref="A7:F7"/>
    <mergeCell ref="A8:F8"/>
    <mergeCell ref="B37:F37"/>
    <mergeCell ref="L10:M10"/>
    <mergeCell ref="L11:M11"/>
    <mergeCell ref="L12:M12"/>
    <mergeCell ref="L13:M13"/>
    <mergeCell ref="L14:M14"/>
    <mergeCell ref="L15:M15"/>
    <mergeCell ref="L9:M9"/>
    <mergeCell ref="L50:N50"/>
    <mergeCell ref="B21:F21"/>
    <mergeCell ref="B28:F28"/>
    <mergeCell ref="B40:F40"/>
    <mergeCell ref="J43:N43"/>
    <mergeCell ref="L44:N44"/>
    <mergeCell ref="B44:J44"/>
  </mergeCells>
  <printOptions/>
  <pageMargins left="0.6299212598425197" right="0" top="0.3937007874015748" bottom="0.5118110236220472" header="0.31496062992125984" footer="0.2362204724409449"/>
  <pageSetup firstPageNumber="5" useFirstPageNumber="1" horizontalDpi="600" verticalDpi="600" orientation="portrait" paperSize="9" r:id="rId1"/>
  <headerFooter>
    <oddFooter>&amp;LCaùc thuyeát minh cuûa baùo caùo taøi chính laø phaàn khoâng theå taùch rôøi cuûa Baùo caùo taøi chính naøy&amp;RTrang &amp;P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IN971"/>
  <sheetViews>
    <sheetView workbookViewId="0" topLeftCell="A699">
      <selection activeCell="R9" sqref="R9"/>
    </sheetView>
  </sheetViews>
  <sheetFormatPr defaultColWidth="9.00390625" defaultRowHeight="12.75"/>
  <cols>
    <col min="1" max="1" width="3.625" style="32" customWidth="1"/>
    <col min="2" max="2" width="3.25390625" style="33" customWidth="1"/>
    <col min="3" max="3" width="23.00390625" style="33" customWidth="1"/>
    <col min="4" max="4" width="1.12109375" style="33" customWidth="1"/>
    <col min="5" max="5" width="14.625" style="33" customWidth="1"/>
    <col min="6" max="6" width="0.37109375" style="33" customWidth="1"/>
    <col min="7" max="7" width="15.00390625" style="33" customWidth="1"/>
    <col min="8" max="8" width="0.6171875" style="33" customWidth="1"/>
    <col min="9" max="9" width="19.375" style="34" customWidth="1"/>
    <col min="10" max="10" width="1.25" style="34" customWidth="1"/>
    <col min="11" max="11" width="19.375" style="34" customWidth="1"/>
    <col min="12" max="12" width="17.125" style="23" hidden="1" customWidth="1"/>
    <col min="13" max="13" width="17.75390625" style="24" hidden="1" customWidth="1"/>
    <col min="14" max="14" width="16.375" style="24" hidden="1" customWidth="1"/>
    <col min="15" max="15" width="16.75390625" style="24" hidden="1" customWidth="1"/>
    <col min="16" max="16" width="0.74609375" style="24" customWidth="1"/>
    <col min="17" max="17" width="17.125" style="24" customWidth="1"/>
    <col min="18" max="18" width="9.125" style="24" customWidth="1"/>
    <col min="19" max="19" width="11.625" style="24" bestFit="1" customWidth="1"/>
    <col min="20" max="16384" width="9.125" style="24" customWidth="1"/>
  </cols>
  <sheetData>
    <row r="1" spans="1:248" ht="19.5" customHeight="1">
      <c r="A1" s="15" t="s">
        <v>887</v>
      </c>
      <c r="B1" s="16"/>
      <c r="C1" s="17"/>
      <c r="D1" s="17"/>
      <c r="E1" s="18"/>
      <c r="F1" s="17"/>
      <c r="G1" s="19"/>
      <c r="H1" s="17"/>
      <c r="I1" s="20"/>
      <c r="J1" s="21"/>
      <c r="K1" s="22" t="s">
        <v>100</v>
      </c>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row>
    <row r="2" spans="1:248" ht="9.75" customHeight="1">
      <c r="A2" s="15"/>
      <c r="B2" s="16"/>
      <c r="C2" s="17"/>
      <c r="D2" s="17"/>
      <c r="E2" s="18"/>
      <c r="F2" s="17"/>
      <c r="G2" s="19"/>
      <c r="H2" s="17"/>
      <c r="I2" s="20"/>
      <c r="J2" s="21"/>
      <c r="K2" s="22"/>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row>
    <row r="3" spans="1:11" ht="24.75" customHeight="1">
      <c r="A3" s="25" t="s">
        <v>25</v>
      </c>
      <c r="B3" s="26"/>
      <c r="C3" s="26"/>
      <c r="D3" s="26"/>
      <c r="E3" s="26"/>
      <c r="F3" s="26"/>
      <c r="G3" s="26"/>
      <c r="H3" s="26"/>
      <c r="I3" s="27"/>
      <c r="J3" s="27"/>
      <c r="K3" s="27"/>
    </row>
    <row r="4" spans="1:11" ht="19.5" customHeight="1">
      <c r="A4" s="28" t="str">
        <f>KQKD!A4</f>
        <v>Thời kỳ kế toán từ ngày 01/07/2013 đến 30/09/2013</v>
      </c>
      <c r="B4" s="29"/>
      <c r="C4" s="29"/>
      <c r="D4" s="29"/>
      <c r="E4" s="29"/>
      <c r="F4" s="29"/>
      <c r="G4" s="29"/>
      <c r="H4" s="29"/>
      <c r="I4" s="30"/>
      <c r="J4" s="30"/>
      <c r="K4" s="31" t="s">
        <v>101</v>
      </c>
    </row>
    <row r="5" ht="19.5" customHeight="1"/>
    <row r="6" spans="2:11" ht="48" customHeight="1">
      <c r="B6" s="857" t="s">
        <v>102</v>
      </c>
      <c r="C6" s="857"/>
      <c r="D6" s="857"/>
      <c r="E6" s="857"/>
      <c r="F6" s="857"/>
      <c r="G6" s="857"/>
      <c r="H6" s="857"/>
      <c r="I6" s="857"/>
      <c r="J6" s="857"/>
      <c r="K6" s="857"/>
    </row>
    <row r="7" spans="1:12" s="40" customFormat="1" ht="30" customHeight="1">
      <c r="A7" s="36" t="s">
        <v>103</v>
      </c>
      <c r="B7" s="37" t="s">
        <v>104</v>
      </c>
      <c r="C7" s="37"/>
      <c r="D7" s="37"/>
      <c r="E7" s="37"/>
      <c r="F7" s="37"/>
      <c r="G7" s="37"/>
      <c r="H7" s="37"/>
      <c r="I7" s="38"/>
      <c r="J7" s="38"/>
      <c r="K7" s="38"/>
      <c r="L7" s="39"/>
    </row>
    <row r="8" spans="1:12" s="40" customFormat="1" ht="30" customHeight="1">
      <c r="A8" s="36" t="s">
        <v>105</v>
      </c>
      <c r="B8" s="37" t="s">
        <v>106</v>
      </c>
      <c r="C8" s="37"/>
      <c r="D8" s="37"/>
      <c r="E8" s="37"/>
      <c r="F8" s="37"/>
      <c r="G8" s="37"/>
      <c r="H8" s="37"/>
      <c r="I8" s="38"/>
      <c r="J8" s="38"/>
      <c r="K8" s="38"/>
      <c r="L8" s="39"/>
    </row>
    <row r="9" spans="1:12" s="40" customFormat="1" ht="61.5" customHeight="1">
      <c r="A9" s="36"/>
      <c r="B9" s="887" t="s">
        <v>107</v>
      </c>
      <c r="C9" s="887"/>
      <c r="D9" s="887"/>
      <c r="E9" s="887"/>
      <c r="F9" s="887"/>
      <c r="G9" s="887"/>
      <c r="H9" s="887"/>
      <c r="I9" s="887"/>
      <c r="J9" s="887"/>
      <c r="K9" s="887"/>
      <c r="L9" s="41"/>
    </row>
    <row r="10" spans="1:12" s="40" customFormat="1" ht="19.5" customHeight="1">
      <c r="A10" s="36"/>
      <c r="B10" s="37" t="s">
        <v>108</v>
      </c>
      <c r="C10" s="42"/>
      <c r="D10" s="42"/>
      <c r="E10" s="42"/>
      <c r="F10" s="42"/>
      <c r="G10" s="42"/>
      <c r="H10" s="42"/>
      <c r="I10" s="43"/>
      <c r="J10" s="43"/>
      <c r="K10" s="43"/>
      <c r="L10" s="39"/>
    </row>
    <row r="11" spans="1:12" s="45" customFormat="1" ht="34.5" customHeight="1">
      <c r="A11" s="36"/>
      <c r="B11" s="847" t="s">
        <v>109</v>
      </c>
      <c r="C11" s="847"/>
      <c r="D11" s="847"/>
      <c r="E11" s="847"/>
      <c r="F11" s="847"/>
      <c r="G11" s="847"/>
      <c r="H11" s="847"/>
      <c r="I11" s="847"/>
      <c r="J11" s="847"/>
      <c r="K11" s="847"/>
      <c r="L11" s="42"/>
    </row>
    <row r="12" spans="1:12" s="40" customFormat="1" ht="19.5" customHeight="1">
      <c r="A12" s="36"/>
      <c r="B12" s="37" t="s">
        <v>110</v>
      </c>
      <c r="C12" s="42"/>
      <c r="D12" s="42"/>
      <c r="E12" s="42"/>
      <c r="F12" s="42"/>
      <c r="G12" s="42"/>
      <c r="H12" s="42"/>
      <c r="I12" s="43"/>
      <c r="J12" s="43"/>
      <c r="K12" s="43"/>
      <c r="L12" s="39"/>
    </row>
    <row r="13" spans="1:12" s="40" customFormat="1" ht="34.5" customHeight="1" hidden="1">
      <c r="A13" s="36"/>
      <c r="B13" s="847" t="s">
        <v>111</v>
      </c>
      <c r="C13" s="847"/>
      <c r="D13" s="847"/>
      <c r="E13" s="847"/>
      <c r="F13" s="847"/>
      <c r="G13" s="847"/>
      <c r="H13" s="847"/>
      <c r="I13" s="847"/>
      <c r="J13" s="847"/>
      <c r="K13" s="847"/>
      <c r="L13" s="39"/>
    </row>
    <row r="14" spans="1:12" s="40" customFormat="1" ht="19.5" customHeight="1">
      <c r="A14" s="36"/>
      <c r="B14" s="42" t="s">
        <v>112</v>
      </c>
      <c r="C14" s="42"/>
      <c r="D14" s="42"/>
      <c r="E14" s="42"/>
      <c r="F14" s="42"/>
      <c r="G14" s="42"/>
      <c r="H14" s="42"/>
      <c r="I14" s="43"/>
      <c r="J14" s="43"/>
      <c r="K14" s="43"/>
      <c r="L14" s="39"/>
    </row>
    <row r="15" spans="1:12" s="40" customFormat="1" ht="7.5" customHeight="1">
      <c r="A15" s="36"/>
      <c r="B15" s="42"/>
      <c r="C15" s="42"/>
      <c r="D15" s="42"/>
      <c r="E15" s="42"/>
      <c r="F15" s="42"/>
      <c r="G15" s="42"/>
      <c r="H15" s="42"/>
      <c r="I15" s="43"/>
      <c r="J15" s="43"/>
      <c r="K15" s="43"/>
      <c r="L15" s="39"/>
    </row>
    <row r="16" spans="1:20" s="48" customFormat="1" ht="62.25" customHeight="1">
      <c r="A16" s="46"/>
      <c r="B16" s="46" t="s">
        <v>105</v>
      </c>
      <c r="C16" s="885" t="s">
        <v>113</v>
      </c>
      <c r="D16" s="885"/>
      <c r="E16" s="885"/>
      <c r="F16" s="885"/>
      <c r="G16" s="885"/>
      <c r="H16" s="885"/>
      <c r="I16" s="885"/>
      <c r="J16" s="885"/>
      <c r="K16" s="885"/>
      <c r="L16" s="47"/>
      <c r="M16" s="47"/>
      <c r="N16" s="47"/>
      <c r="O16" s="47"/>
      <c r="P16" s="47"/>
      <c r="Q16" s="47"/>
      <c r="R16" s="47"/>
      <c r="S16" s="47"/>
      <c r="T16" s="47"/>
    </row>
    <row r="17" spans="1:20" s="40" customFormat="1" ht="30" customHeight="1">
      <c r="A17" s="36"/>
      <c r="B17" s="37"/>
      <c r="C17" s="847" t="s">
        <v>114</v>
      </c>
      <c r="D17" s="847"/>
      <c r="E17" s="847"/>
      <c r="F17" s="847"/>
      <c r="G17" s="847"/>
      <c r="H17" s="847"/>
      <c r="I17" s="847"/>
      <c r="J17" s="847"/>
      <c r="K17" s="847"/>
      <c r="L17" s="49"/>
      <c r="M17" s="49"/>
      <c r="N17" s="49"/>
      <c r="O17" s="49"/>
      <c r="P17" s="49"/>
      <c r="Q17" s="49"/>
      <c r="R17" s="49"/>
      <c r="S17" s="49"/>
      <c r="T17" s="49"/>
    </row>
    <row r="18" spans="1:12" s="40" customFormat="1" ht="43.5" customHeight="1">
      <c r="A18" s="36"/>
      <c r="B18" s="37"/>
      <c r="C18" s="847" t="s">
        <v>115</v>
      </c>
      <c r="D18" s="847"/>
      <c r="E18" s="847"/>
      <c r="F18" s="847"/>
      <c r="G18" s="847"/>
      <c r="H18" s="847"/>
      <c r="I18" s="847"/>
      <c r="J18" s="847"/>
      <c r="K18" s="847"/>
      <c r="L18" s="39"/>
    </row>
    <row r="19" spans="1:12" s="40" customFormat="1" ht="19.5" customHeight="1">
      <c r="A19" s="36"/>
      <c r="B19" s="42"/>
      <c r="C19" s="42" t="s">
        <v>11</v>
      </c>
      <c r="D19" s="42"/>
      <c r="E19" s="42"/>
      <c r="F19" s="42"/>
      <c r="G19" s="42"/>
      <c r="H19" s="42"/>
      <c r="I19" s="43"/>
      <c r="J19" s="43"/>
      <c r="K19" s="43"/>
      <c r="L19" s="39"/>
    </row>
    <row r="20" spans="1:12" s="40" customFormat="1" ht="7.5" customHeight="1">
      <c r="A20" s="36"/>
      <c r="B20" s="42"/>
      <c r="C20" s="42"/>
      <c r="D20" s="42"/>
      <c r="E20" s="42"/>
      <c r="F20" s="42"/>
      <c r="G20" s="42"/>
      <c r="H20" s="42"/>
      <c r="I20" s="43"/>
      <c r="J20" s="43"/>
      <c r="K20" s="43"/>
      <c r="L20" s="39"/>
    </row>
    <row r="21" spans="1:12" s="48" customFormat="1" ht="81" customHeight="1">
      <c r="A21" s="50"/>
      <c r="B21" s="46" t="s">
        <v>116</v>
      </c>
      <c r="C21" s="885" t="s">
        <v>117</v>
      </c>
      <c r="D21" s="885"/>
      <c r="E21" s="885"/>
      <c r="F21" s="885"/>
      <c r="G21" s="885"/>
      <c r="H21" s="885"/>
      <c r="I21" s="885"/>
      <c r="J21" s="885"/>
      <c r="K21" s="885"/>
      <c r="L21" s="51"/>
    </row>
    <row r="22" spans="1:12" s="40" customFormat="1" ht="39.75" customHeight="1">
      <c r="A22" s="36"/>
      <c r="B22" s="37"/>
      <c r="C22" s="847" t="s">
        <v>118</v>
      </c>
      <c r="D22" s="847"/>
      <c r="E22" s="847"/>
      <c r="F22" s="847"/>
      <c r="G22" s="847"/>
      <c r="H22" s="847"/>
      <c r="I22" s="847"/>
      <c r="J22" s="847"/>
      <c r="K22" s="847"/>
      <c r="L22" s="39"/>
    </row>
    <row r="23" spans="1:12" s="40" customFormat="1" ht="34.5" customHeight="1">
      <c r="A23" s="36"/>
      <c r="B23" s="37"/>
      <c r="C23" s="847" t="s">
        <v>119</v>
      </c>
      <c r="D23" s="847"/>
      <c r="E23" s="847"/>
      <c r="F23" s="847"/>
      <c r="G23" s="847"/>
      <c r="H23" s="847"/>
      <c r="I23" s="847"/>
      <c r="J23" s="847"/>
      <c r="K23" s="847"/>
      <c r="L23" s="39"/>
    </row>
    <row r="24" spans="1:12" s="40" customFormat="1" ht="7.5" customHeight="1">
      <c r="A24" s="36"/>
      <c r="B24" s="42"/>
      <c r="C24" s="42"/>
      <c r="D24" s="42"/>
      <c r="E24" s="42"/>
      <c r="F24" s="42"/>
      <c r="G24" s="42"/>
      <c r="H24" s="42"/>
      <c r="I24" s="43"/>
      <c r="J24" s="43"/>
      <c r="K24" s="43"/>
      <c r="L24" s="39"/>
    </row>
    <row r="25" spans="1:12" s="48" customFormat="1" ht="69" customHeight="1">
      <c r="A25" s="50"/>
      <c r="B25" s="46" t="s">
        <v>120</v>
      </c>
      <c r="C25" s="885" t="s">
        <v>121</v>
      </c>
      <c r="D25" s="885"/>
      <c r="E25" s="885"/>
      <c r="F25" s="885"/>
      <c r="G25" s="885"/>
      <c r="H25" s="885"/>
      <c r="I25" s="885"/>
      <c r="J25" s="885"/>
      <c r="K25" s="885"/>
      <c r="L25" s="51"/>
    </row>
    <row r="26" spans="1:12" s="48" customFormat="1" ht="12.75" customHeight="1">
      <c r="A26" s="50"/>
      <c r="B26" s="46"/>
      <c r="C26" s="612"/>
      <c r="D26" s="612"/>
      <c r="E26" s="612"/>
      <c r="F26" s="612"/>
      <c r="G26" s="612"/>
      <c r="H26" s="612"/>
      <c r="I26" s="612"/>
      <c r="J26" s="612"/>
      <c r="K26" s="612"/>
      <c r="L26" s="51"/>
    </row>
    <row r="27" spans="1:12" s="48" customFormat="1" ht="12.75" customHeight="1">
      <c r="A27" s="50"/>
      <c r="B27" s="46"/>
      <c r="C27" s="612"/>
      <c r="D27" s="612"/>
      <c r="E27" s="612"/>
      <c r="F27" s="612"/>
      <c r="G27" s="612"/>
      <c r="H27" s="612"/>
      <c r="I27" s="612"/>
      <c r="J27" s="612"/>
      <c r="K27" s="612"/>
      <c r="L27" s="51"/>
    </row>
    <row r="28" spans="1:12" s="40" customFormat="1" ht="21.75" customHeight="1">
      <c r="A28" s="52" t="s">
        <v>116</v>
      </c>
      <c r="B28" s="37" t="s">
        <v>122</v>
      </c>
      <c r="C28" s="37"/>
      <c r="D28" s="37"/>
      <c r="E28" s="42" t="s">
        <v>123</v>
      </c>
      <c r="F28" s="37"/>
      <c r="G28" s="37"/>
      <c r="H28" s="37"/>
      <c r="I28" s="38"/>
      <c r="J28" s="38"/>
      <c r="K28" s="38"/>
      <c r="L28" s="39"/>
    </row>
    <row r="29" spans="1:12" s="40" customFormat="1" ht="45" customHeight="1" hidden="1">
      <c r="A29" s="53"/>
      <c r="B29" s="886"/>
      <c r="C29" s="886"/>
      <c r="D29" s="886"/>
      <c r="E29" s="886"/>
      <c r="F29" s="886"/>
      <c r="G29" s="886"/>
      <c r="H29" s="886"/>
      <c r="I29" s="886"/>
      <c r="J29" s="886"/>
      <c r="K29" s="886"/>
      <c r="L29" s="39"/>
    </row>
    <row r="30" spans="1:12" s="40" customFormat="1" ht="21" customHeight="1">
      <c r="A30" s="52" t="s">
        <v>120</v>
      </c>
      <c r="B30" s="37" t="s">
        <v>124</v>
      </c>
      <c r="C30" s="37"/>
      <c r="D30" s="37"/>
      <c r="E30" s="42" t="s">
        <v>125</v>
      </c>
      <c r="F30" s="37"/>
      <c r="G30" s="37"/>
      <c r="H30" s="37"/>
      <c r="I30" s="38"/>
      <c r="J30" s="38"/>
      <c r="K30" s="38"/>
      <c r="L30" s="39"/>
    </row>
    <row r="31" spans="1:11" s="40" customFormat="1" ht="21" customHeight="1">
      <c r="A31" s="52" t="s">
        <v>126</v>
      </c>
      <c r="B31" s="37" t="s">
        <v>127</v>
      </c>
      <c r="C31" s="37"/>
      <c r="D31" s="37"/>
      <c r="E31" s="37"/>
      <c r="F31" s="37"/>
      <c r="G31" s="37"/>
      <c r="H31" s="37"/>
      <c r="I31" s="38"/>
      <c r="J31" s="38"/>
      <c r="K31" s="38"/>
    </row>
    <row r="32" spans="1:12" s="45" customFormat="1" ht="46.5" customHeight="1">
      <c r="A32" s="53"/>
      <c r="B32" s="883" t="str">
        <f>'[1]BCGD'!B14</f>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
      <c r="C32" s="884"/>
      <c r="D32" s="884"/>
      <c r="E32" s="884"/>
      <c r="F32" s="884"/>
      <c r="G32" s="884"/>
      <c r="H32" s="884"/>
      <c r="I32" s="884"/>
      <c r="J32" s="884"/>
      <c r="K32" s="884"/>
      <c r="L32" s="54"/>
    </row>
    <row r="33" spans="1:12" s="40" customFormat="1" ht="24.75" customHeight="1">
      <c r="A33" s="52" t="s">
        <v>128</v>
      </c>
      <c r="B33" s="37" t="s">
        <v>129</v>
      </c>
      <c r="C33" s="37"/>
      <c r="D33" s="37"/>
      <c r="E33" s="37"/>
      <c r="F33" s="37"/>
      <c r="G33" s="37"/>
      <c r="H33" s="37"/>
      <c r="I33" s="38"/>
      <c r="J33" s="38"/>
      <c r="K33" s="38"/>
      <c r="L33" s="39"/>
    </row>
    <row r="34" spans="1:12" s="40" customFormat="1" ht="18.75" customHeight="1">
      <c r="A34" s="53"/>
      <c r="B34" s="847" t="s">
        <v>130</v>
      </c>
      <c r="C34" s="847"/>
      <c r="D34" s="847"/>
      <c r="E34" s="847"/>
      <c r="F34" s="847"/>
      <c r="G34" s="847"/>
      <c r="H34" s="847"/>
      <c r="I34" s="847"/>
      <c r="J34" s="847"/>
      <c r="K34" s="847"/>
      <c r="L34" s="39"/>
    </row>
    <row r="35" spans="1:12" s="40" customFormat="1" ht="19.5" customHeight="1">
      <c r="A35" s="52" t="s">
        <v>131</v>
      </c>
      <c r="B35" s="37" t="s">
        <v>1110</v>
      </c>
      <c r="C35" s="55"/>
      <c r="D35" s="55"/>
      <c r="E35" s="55"/>
      <c r="F35" s="55"/>
      <c r="G35" s="36"/>
      <c r="H35" s="55"/>
      <c r="I35" s="56"/>
      <c r="J35" s="57"/>
      <c r="K35" s="57"/>
      <c r="L35" s="39"/>
    </row>
    <row r="36" spans="1:12" s="40" customFormat="1" ht="30" customHeight="1">
      <c r="A36" s="36" t="s">
        <v>132</v>
      </c>
      <c r="B36" s="37" t="s">
        <v>133</v>
      </c>
      <c r="C36" s="37"/>
      <c r="D36" s="37"/>
      <c r="E36" s="37"/>
      <c r="F36" s="37"/>
      <c r="G36" s="37"/>
      <c r="H36" s="37"/>
      <c r="I36" s="38"/>
      <c r="J36" s="38"/>
      <c r="K36" s="38"/>
      <c r="L36" s="39"/>
    </row>
    <row r="37" spans="1:12" s="40" customFormat="1" ht="24.75" customHeight="1">
      <c r="A37" s="36" t="s">
        <v>105</v>
      </c>
      <c r="B37" s="37" t="s">
        <v>134</v>
      </c>
      <c r="C37" s="37"/>
      <c r="D37" s="37"/>
      <c r="E37" s="37"/>
      <c r="F37" s="37"/>
      <c r="G37" s="37"/>
      <c r="H37" s="37"/>
      <c r="I37" s="38"/>
      <c r="J37" s="38"/>
      <c r="K37" s="38"/>
      <c r="L37" s="39"/>
    </row>
    <row r="38" spans="1:12" s="40" customFormat="1" ht="19.5" customHeight="1">
      <c r="A38" s="53"/>
      <c r="B38" s="42" t="s">
        <v>26</v>
      </c>
      <c r="C38" s="42"/>
      <c r="D38" s="42"/>
      <c r="E38" s="42"/>
      <c r="F38" s="42"/>
      <c r="G38" s="42"/>
      <c r="H38" s="42"/>
      <c r="I38" s="43"/>
      <c r="J38" s="43"/>
      <c r="K38" s="43"/>
      <c r="L38" s="39"/>
    </row>
    <row r="39" spans="1:12" s="40" customFormat="1" ht="24.75" customHeight="1">
      <c r="A39" s="36" t="s">
        <v>116</v>
      </c>
      <c r="B39" s="37" t="s">
        <v>135</v>
      </c>
      <c r="C39" s="37"/>
      <c r="D39" s="37"/>
      <c r="E39" s="37"/>
      <c r="F39" s="37"/>
      <c r="G39" s="37"/>
      <c r="H39" s="37"/>
      <c r="I39" s="38"/>
      <c r="J39" s="38"/>
      <c r="K39" s="38"/>
      <c r="L39" s="39"/>
    </row>
    <row r="40" spans="1:12" s="40" customFormat="1" ht="19.5" customHeight="1">
      <c r="A40" s="53"/>
      <c r="B40" s="42" t="s">
        <v>136</v>
      </c>
      <c r="C40" s="42"/>
      <c r="D40" s="42"/>
      <c r="E40" s="42"/>
      <c r="F40" s="42"/>
      <c r="G40" s="42"/>
      <c r="H40" s="42"/>
      <c r="I40" s="43"/>
      <c r="J40" s="43"/>
      <c r="K40" s="43"/>
      <c r="L40" s="39"/>
    </row>
    <row r="41" spans="1:12" s="40" customFormat="1" ht="30" customHeight="1">
      <c r="A41" s="36" t="s">
        <v>137</v>
      </c>
      <c r="B41" s="37" t="s">
        <v>138</v>
      </c>
      <c r="C41" s="37"/>
      <c r="D41" s="37"/>
      <c r="E41" s="37"/>
      <c r="F41" s="37"/>
      <c r="G41" s="37"/>
      <c r="H41" s="37"/>
      <c r="I41" s="38"/>
      <c r="J41" s="38"/>
      <c r="K41" s="38"/>
      <c r="L41" s="39"/>
    </row>
    <row r="42" spans="1:12" s="40" customFormat="1" ht="24.75" customHeight="1">
      <c r="A42" s="36" t="s">
        <v>105</v>
      </c>
      <c r="B42" s="37" t="s">
        <v>139</v>
      </c>
      <c r="C42" s="37"/>
      <c r="D42" s="37"/>
      <c r="E42" s="37"/>
      <c r="F42" s="37"/>
      <c r="G42" s="37"/>
      <c r="H42" s="37"/>
      <c r="I42" s="38"/>
      <c r="J42" s="38"/>
      <c r="K42" s="38"/>
      <c r="L42" s="39"/>
    </row>
    <row r="43" spans="1:12" s="40" customFormat="1" ht="34.5" customHeight="1">
      <c r="A43" s="53"/>
      <c r="B43" s="843" t="s">
        <v>140</v>
      </c>
      <c r="C43" s="843"/>
      <c r="D43" s="843"/>
      <c r="E43" s="843"/>
      <c r="F43" s="843"/>
      <c r="G43" s="843"/>
      <c r="H43" s="843"/>
      <c r="I43" s="843"/>
      <c r="J43" s="843"/>
      <c r="K43" s="843"/>
      <c r="L43" s="39"/>
    </row>
    <row r="44" spans="1:12" s="40" customFormat="1" ht="24.75" customHeight="1">
      <c r="A44" s="36" t="s">
        <v>116</v>
      </c>
      <c r="B44" s="37" t="s">
        <v>141</v>
      </c>
      <c r="C44" s="37"/>
      <c r="D44" s="37"/>
      <c r="E44" s="37"/>
      <c r="F44" s="37"/>
      <c r="G44" s="37"/>
      <c r="H44" s="37"/>
      <c r="I44" s="38"/>
      <c r="J44" s="38"/>
      <c r="K44" s="38"/>
      <c r="L44" s="39"/>
    </row>
    <row r="45" spans="1:12" s="40" customFormat="1" ht="49.5" customHeight="1">
      <c r="A45" s="53"/>
      <c r="B45" s="843" t="s">
        <v>142</v>
      </c>
      <c r="C45" s="843"/>
      <c r="D45" s="843"/>
      <c r="E45" s="843"/>
      <c r="F45" s="843"/>
      <c r="G45" s="843"/>
      <c r="H45" s="843"/>
      <c r="I45" s="843"/>
      <c r="J45" s="843"/>
      <c r="K45" s="843"/>
      <c r="L45" s="59" t="s">
        <v>143</v>
      </c>
    </row>
    <row r="46" spans="1:12" s="40" customFormat="1" ht="47.25" customHeight="1">
      <c r="A46" s="53"/>
      <c r="B46" s="843" t="s">
        <v>144</v>
      </c>
      <c r="C46" s="843"/>
      <c r="D46" s="843"/>
      <c r="E46" s="843"/>
      <c r="F46" s="843"/>
      <c r="G46" s="843"/>
      <c r="H46" s="843"/>
      <c r="I46" s="843"/>
      <c r="J46" s="843"/>
      <c r="K46" s="843"/>
      <c r="L46" s="59" t="s">
        <v>145</v>
      </c>
    </row>
    <row r="47" spans="1:12" s="40" customFormat="1" ht="24.75" customHeight="1">
      <c r="A47" s="36" t="s">
        <v>120</v>
      </c>
      <c r="B47" s="37" t="s">
        <v>146</v>
      </c>
      <c r="C47" s="37"/>
      <c r="D47" s="37"/>
      <c r="E47" s="37"/>
      <c r="F47" s="37"/>
      <c r="G47" s="37"/>
      <c r="H47" s="37"/>
      <c r="I47" s="38"/>
      <c r="J47" s="38"/>
      <c r="K47" s="38"/>
      <c r="L47" s="39"/>
    </row>
    <row r="48" spans="1:16" s="40" customFormat="1" ht="19.5" customHeight="1">
      <c r="A48" s="53"/>
      <c r="B48" s="42" t="s">
        <v>147</v>
      </c>
      <c r="C48" s="42"/>
      <c r="D48" s="42"/>
      <c r="E48" s="42" t="s">
        <v>148</v>
      </c>
      <c r="F48" s="42"/>
      <c r="G48" s="42"/>
      <c r="H48" s="42"/>
      <c r="I48" s="43"/>
      <c r="J48" s="43"/>
      <c r="K48" s="43"/>
      <c r="L48" s="39"/>
      <c r="M48" s="49"/>
      <c r="N48" s="49"/>
      <c r="O48" s="49"/>
      <c r="P48" s="49"/>
    </row>
    <row r="49" spans="1:16" s="40" customFormat="1" ht="30" customHeight="1">
      <c r="A49" s="36" t="s">
        <v>149</v>
      </c>
      <c r="B49" s="37" t="s">
        <v>150</v>
      </c>
      <c r="C49" s="37"/>
      <c r="D49" s="37"/>
      <c r="E49" s="37"/>
      <c r="F49" s="37"/>
      <c r="G49" s="37"/>
      <c r="H49" s="37"/>
      <c r="I49" s="38"/>
      <c r="J49" s="38"/>
      <c r="K49" s="38"/>
      <c r="L49" s="39"/>
      <c r="M49" s="49"/>
      <c r="N49" s="49"/>
      <c r="O49" s="49"/>
      <c r="P49" s="49"/>
    </row>
    <row r="50" spans="1:16" s="40" customFormat="1" ht="24.75" customHeight="1">
      <c r="A50" s="36" t="s">
        <v>105</v>
      </c>
      <c r="B50" s="37" t="s">
        <v>151</v>
      </c>
      <c r="C50" s="37"/>
      <c r="D50" s="37"/>
      <c r="E50" s="37"/>
      <c r="F50" s="37"/>
      <c r="G50" s="37"/>
      <c r="H50" s="37"/>
      <c r="I50" s="38"/>
      <c r="J50" s="38"/>
      <c r="K50" s="38"/>
      <c r="L50" s="39"/>
      <c r="M50" s="49"/>
      <c r="N50" s="49"/>
      <c r="O50" s="49"/>
      <c r="P50" s="49"/>
    </row>
    <row r="51" spans="1:16" s="40" customFormat="1" ht="60.75" customHeight="1">
      <c r="A51" s="53"/>
      <c r="B51" s="874" t="s">
        <v>152</v>
      </c>
      <c r="C51" s="843"/>
      <c r="D51" s="843"/>
      <c r="E51" s="843"/>
      <c r="F51" s="843"/>
      <c r="G51" s="843"/>
      <c r="H51" s="843"/>
      <c r="I51" s="843"/>
      <c r="J51" s="843"/>
      <c r="K51" s="843"/>
      <c r="L51" s="59" t="s">
        <v>153</v>
      </c>
      <c r="M51" s="49"/>
      <c r="N51" s="49"/>
      <c r="O51" s="49"/>
      <c r="P51" s="49"/>
    </row>
    <row r="52" spans="1:16" s="40" customFormat="1" ht="24.75" customHeight="1">
      <c r="A52" s="53"/>
      <c r="B52" s="37" t="s">
        <v>154</v>
      </c>
      <c r="C52" s="42"/>
      <c r="D52" s="42"/>
      <c r="E52" s="42"/>
      <c r="F52" s="42"/>
      <c r="G52" s="42"/>
      <c r="H52" s="42"/>
      <c r="I52" s="43"/>
      <c r="J52" s="43"/>
      <c r="K52" s="43"/>
      <c r="L52" s="39"/>
      <c r="M52" s="49"/>
      <c r="N52" s="49"/>
      <c r="O52" s="49"/>
      <c r="P52" s="49"/>
    </row>
    <row r="53" spans="1:23" s="40" customFormat="1" ht="15">
      <c r="A53" s="61"/>
      <c r="B53" s="843" t="s">
        <v>155</v>
      </c>
      <c r="C53" s="843"/>
      <c r="D53" s="843"/>
      <c r="E53" s="843"/>
      <c r="F53" s="843"/>
      <c r="G53" s="843"/>
      <c r="H53" s="843"/>
      <c r="I53" s="843"/>
      <c r="J53" s="843"/>
      <c r="K53" s="843"/>
      <c r="L53" s="59" t="s">
        <v>156</v>
      </c>
      <c r="N53" s="843"/>
      <c r="O53" s="843"/>
      <c r="P53" s="843"/>
      <c r="Q53" s="843"/>
      <c r="R53" s="843"/>
      <c r="S53" s="843"/>
      <c r="T53" s="843"/>
      <c r="U53" s="843"/>
      <c r="V53" s="843"/>
      <c r="W53" s="843"/>
    </row>
    <row r="54" spans="1:16" s="40" customFormat="1" ht="24.75" customHeight="1">
      <c r="A54" s="52" t="s">
        <v>116</v>
      </c>
      <c r="B54" s="37" t="s">
        <v>157</v>
      </c>
      <c r="C54" s="37"/>
      <c r="D54" s="37"/>
      <c r="E54" s="37"/>
      <c r="F54" s="37"/>
      <c r="G54" s="37"/>
      <c r="H54" s="37"/>
      <c r="I54" s="38"/>
      <c r="J54" s="38"/>
      <c r="K54" s="38"/>
      <c r="L54" s="39"/>
      <c r="M54" s="49"/>
      <c r="N54" s="49"/>
      <c r="O54" s="49"/>
      <c r="P54" s="49"/>
    </row>
    <row r="55" spans="1:12" s="40" customFormat="1" ht="19.5" customHeight="1">
      <c r="A55" s="53"/>
      <c r="B55" s="62" t="s">
        <v>158</v>
      </c>
      <c r="C55" s="58"/>
      <c r="D55" s="58"/>
      <c r="E55" s="58"/>
      <c r="F55" s="58"/>
      <c r="G55" s="58"/>
      <c r="H55" s="58"/>
      <c r="I55" s="58"/>
      <c r="J55" s="58"/>
      <c r="K55" s="58"/>
      <c r="L55" s="59"/>
    </row>
    <row r="56" spans="1:16" s="40" customFormat="1" ht="49.5" customHeight="1">
      <c r="A56" s="53"/>
      <c r="B56" s="874" t="s">
        <v>159</v>
      </c>
      <c r="C56" s="843"/>
      <c r="D56" s="843"/>
      <c r="E56" s="843"/>
      <c r="F56" s="843"/>
      <c r="G56" s="843"/>
      <c r="H56" s="843"/>
      <c r="I56" s="843"/>
      <c r="J56" s="843"/>
      <c r="K56" s="843"/>
      <c r="L56" s="39" t="s">
        <v>160</v>
      </c>
      <c r="M56" s="49"/>
      <c r="N56" s="49"/>
      <c r="O56" s="49"/>
      <c r="P56" s="49"/>
    </row>
    <row r="57" spans="1:16" s="40" customFormat="1" ht="24.75" customHeight="1">
      <c r="A57" s="36" t="s">
        <v>120</v>
      </c>
      <c r="B57" s="37" t="s">
        <v>161</v>
      </c>
      <c r="C57" s="37"/>
      <c r="D57" s="37"/>
      <c r="E57" s="37"/>
      <c r="F57" s="37"/>
      <c r="G57" s="37"/>
      <c r="H57" s="37"/>
      <c r="I57" s="38"/>
      <c r="J57" s="38"/>
      <c r="K57" s="38"/>
      <c r="L57" s="39"/>
      <c r="M57" s="49"/>
      <c r="N57" s="49"/>
      <c r="O57" s="49"/>
      <c r="P57" s="49"/>
    </row>
    <row r="58" spans="1:12" s="40" customFormat="1" ht="60" customHeight="1">
      <c r="A58" s="53"/>
      <c r="B58" s="874" t="s">
        <v>162</v>
      </c>
      <c r="C58" s="843"/>
      <c r="D58" s="843"/>
      <c r="E58" s="843"/>
      <c r="F58" s="843"/>
      <c r="G58" s="843"/>
      <c r="H58" s="843"/>
      <c r="I58" s="843"/>
      <c r="J58" s="843"/>
      <c r="K58" s="843"/>
      <c r="L58" s="59" t="s">
        <v>163</v>
      </c>
    </row>
    <row r="59" spans="1:16" s="40" customFormat="1" ht="24.75" customHeight="1">
      <c r="A59" s="36"/>
      <c r="B59" s="37" t="s">
        <v>164</v>
      </c>
      <c r="C59" s="37"/>
      <c r="D59" s="37"/>
      <c r="E59" s="37"/>
      <c r="F59" s="37"/>
      <c r="G59" s="37"/>
      <c r="H59" s="37"/>
      <c r="I59" s="38"/>
      <c r="J59" s="38"/>
      <c r="K59" s="38"/>
      <c r="L59" s="39"/>
      <c r="M59" s="49"/>
      <c r="N59" s="49"/>
      <c r="O59" s="49"/>
      <c r="P59" s="49"/>
    </row>
    <row r="60" spans="1:12" s="40" customFormat="1" ht="19.5" customHeight="1">
      <c r="A60" s="53"/>
      <c r="B60" s="37" t="s">
        <v>165</v>
      </c>
      <c r="C60" s="42"/>
      <c r="D60" s="42"/>
      <c r="E60" s="42"/>
      <c r="F60" s="42"/>
      <c r="G60" s="42"/>
      <c r="H60" s="42"/>
      <c r="I60" s="43"/>
      <c r="J60" s="43"/>
      <c r="K60" s="43"/>
      <c r="L60" s="39"/>
    </row>
    <row r="61" spans="1:12" s="40" customFormat="1" ht="79.5" customHeight="1">
      <c r="A61" s="53"/>
      <c r="B61" s="854" t="s">
        <v>166</v>
      </c>
      <c r="C61" s="843"/>
      <c r="D61" s="843"/>
      <c r="E61" s="843"/>
      <c r="F61" s="843"/>
      <c r="G61" s="843"/>
      <c r="H61" s="843"/>
      <c r="I61" s="843"/>
      <c r="J61" s="843"/>
      <c r="K61" s="843"/>
      <c r="L61" s="59" t="s">
        <v>167</v>
      </c>
    </row>
    <row r="62" spans="1:16" s="40" customFormat="1" ht="24.75" customHeight="1">
      <c r="A62" s="36" t="s">
        <v>126</v>
      </c>
      <c r="B62" s="37" t="s">
        <v>168</v>
      </c>
      <c r="C62" s="37"/>
      <c r="D62" s="37"/>
      <c r="E62" s="37"/>
      <c r="F62" s="37"/>
      <c r="G62" s="37"/>
      <c r="H62" s="37"/>
      <c r="I62" s="38"/>
      <c r="J62" s="38"/>
      <c r="K62" s="38"/>
      <c r="L62" s="39"/>
      <c r="M62" s="49"/>
      <c r="N62" s="49"/>
      <c r="O62" s="49"/>
      <c r="P62" s="49"/>
    </row>
    <row r="63" spans="1:16" s="40" customFormat="1" ht="24.75" customHeight="1">
      <c r="A63" s="63" t="s">
        <v>169</v>
      </c>
      <c r="B63" s="880" t="s">
        <v>170</v>
      </c>
      <c r="C63" s="879"/>
      <c r="D63" s="879"/>
      <c r="E63" s="879"/>
      <c r="F63" s="879"/>
      <c r="G63" s="879"/>
      <c r="H63" s="879"/>
      <c r="I63" s="879"/>
      <c r="J63" s="879"/>
      <c r="K63" s="879"/>
      <c r="L63" s="39"/>
      <c r="M63" s="49"/>
      <c r="N63" s="49"/>
      <c r="O63" s="49"/>
      <c r="P63" s="49"/>
    </row>
    <row r="64" spans="1:12" s="40" customFormat="1" ht="75.75" customHeight="1">
      <c r="A64" s="64"/>
      <c r="B64" s="879" t="s">
        <v>171</v>
      </c>
      <c r="C64" s="879"/>
      <c r="D64" s="879"/>
      <c r="E64" s="879"/>
      <c r="F64" s="879"/>
      <c r="G64" s="879"/>
      <c r="H64" s="879"/>
      <c r="I64" s="879"/>
      <c r="J64" s="879"/>
      <c r="K64" s="879"/>
      <c r="L64" s="59" t="s">
        <v>172</v>
      </c>
    </row>
    <row r="65" spans="1:12" s="40" customFormat="1" ht="34.5" customHeight="1">
      <c r="A65" s="64"/>
      <c r="B65" s="879" t="s">
        <v>173</v>
      </c>
      <c r="C65" s="879"/>
      <c r="D65" s="879"/>
      <c r="E65" s="879"/>
      <c r="F65" s="879"/>
      <c r="G65" s="879"/>
      <c r="H65" s="879"/>
      <c r="I65" s="879"/>
      <c r="J65" s="879"/>
      <c r="K65" s="879"/>
      <c r="L65" s="59"/>
    </row>
    <row r="66" spans="1:12" s="40" customFormat="1" ht="19.5" customHeight="1">
      <c r="A66" s="64"/>
      <c r="B66" s="843" t="s">
        <v>174</v>
      </c>
      <c r="C66" s="843"/>
      <c r="D66" s="843"/>
      <c r="E66" s="843"/>
      <c r="F66" s="843"/>
      <c r="G66" s="843"/>
      <c r="H66" s="843"/>
      <c r="I66" s="843"/>
      <c r="J66" s="843"/>
      <c r="K66" s="843"/>
      <c r="L66" s="39"/>
    </row>
    <row r="67" spans="1:12" s="40" customFormat="1" ht="19.5" customHeight="1">
      <c r="A67" s="64"/>
      <c r="B67" s="882" t="s">
        <v>175</v>
      </c>
      <c r="C67" s="882"/>
      <c r="D67" s="882"/>
      <c r="E67" s="882"/>
      <c r="F67" s="882"/>
      <c r="G67" s="882"/>
      <c r="H67" s="882"/>
      <c r="I67" s="882"/>
      <c r="J67" s="882"/>
      <c r="K67" s="882"/>
      <c r="L67" s="59"/>
    </row>
    <row r="68" spans="1:12" s="40" customFormat="1" ht="64.5" customHeight="1">
      <c r="A68" s="64"/>
      <c r="B68" s="843" t="s">
        <v>176</v>
      </c>
      <c r="C68" s="843"/>
      <c r="D68" s="843"/>
      <c r="E68" s="843"/>
      <c r="F68" s="843"/>
      <c r="G68" s="843"/>
      <c r="H68" s="843"/>
      <c r="I68" s="843"/>
      <c r="J68" s="843"/>
      <c r="K68" s="843"/>
      <c r="L68" s="59"/>
    </row>
    <row r="69" spans="1:12" s="40" customFormat="1" ht="15">
      <c r="A69" s="64"/>
      <c r="B69" s="843" t="s">
        <v>177</v>
      </c>
      <c r="C69" s="843"/>
      <c r="D69" s="843"/>
      <c r="E69" s="843"/>
      <c r="F69" s="843"/>
      <c r="G69" s="843"/>
      <c r="H69" s="843"/>
      <c r="I69" s="843"/>
      <c r="J69" s="843"/>
      <c r="K69" s="843"/>
      <c r="L69" s="59"/>
    </row>
    <row r="70" spans="1:12" s="40" customFormat="1" ht="36" customHeight="1">
      <c r="A70" s="64"/>
      <c r="B70" s="843" t="s">
        <v>178</v>
      </c>
      <c r="C70" s="843"/>
      <c r="D70" s="843"/>
      <c r="E70" s="843"/>
      <c r="F70" s="843"/>
      <c r="G70" s="843"/>
      <c r="H70" s="843"/>
      <c r="I70" s="843"/>
      <c r="J70" s="843"/>
      <c r="K70" s="843"/>
      <c r="L70" s="59"/>
    </row>
    <row r="71" spans="1:12" s="40" customFormat="1" ht="24.75" customHeight="1" hidden="1">
      <c r="A71" s="64"/>
      <c r="B71" s="882" t="s">
        <v>179</v>
      </c>
      <c r="C71" s="882"/>
      <c r="D71" s="882"/>
      <c r="E71" s="882"/>
      <c r="F71" s="882"/>
      <c r="G71" s="882"/>
      <c r="H71" s="882"/>
      <c r="I71" s="882"/>
      <c r="J71" s="882"/>
      <c r="K71" s="882"/>
      <c r="L71" s="59"/>
    </row>
    <row r="72" spans="1:12" s="40" customFormat="1" ht="76.5" customHeight="1" hidden="1">
      <c r="A72" s="64"/>
      <c r="B72" s="843" t="s">
        <v>180</v>
      </c>
      <c r="C72" s="843"/>
      <c r="D72" s="843"/>
      <c r="E72" s="843"/>
      <c r="F72" s="843"/>
      <c r="G72" s="843"/>
      <c r="H72" s="843"/>
      <c r="I72" s="843"/>
      <c r="J72" s="843"/>
      <c r="K72" s="843"/>
      <c r="L72" s="59"/>
    </row>
    <row r="73" spans="1:12" s="40" customFormat="1" ht="24.75" customHeight="1" hidden="1">
      <c r="A73" s="64"/>
      <c r="B73" s="882" t="s">
        <v>181</v>
      </c>
      <c r="C73" s="882"/>
      <c r="D73" s="882"/>
      <c r="E73" s="882"/>
      <c r="F73" s="882"/>
      <c r="G73" s="882"/>
      <c r="H73" s="882"/>
      <c r="I73" s="882"/>
      <c r="J73" s="882"/>
      <c r="K73" s="882"/>
      <c r="L73" s="59"/>
    </row>
    <row r="74" spans="1:12" s="40" customFormat="1" ht="50.25" customHeight="1" hidden="1">
      <c r="A74" s="64"/>
      <c r="B74" s="843" t="s">
        <v>182</v>
      </c>
      <c r="C74" s="843"/>
      <c r="D74" s="843"/>
      <c r="E74" s="843"/>
      <c r="F74" s="843"/>
      <c r="G74" s="843"/>
      <c r="H74" s="843"/>
      <c r="I74" s="843"/>
      <c r="J74" s="843"/>
      <c r="K74" s="843"/>
      <c r="L74" s="59"/>
    </row>
    <row r="75" spans="1:12" s="40" customFormat="1" ht="44.25" customHeight="1" hidden="1">
      <c r="A75" s="64"/>
      <c r="B75" s="843" t="s">
        <v>183</v>
      </c>
      <c r="C75" s="843"/>
      <c r="D75" s="843"/>
      <c r="E75" s="843"/>
      <c r="F75" s="843"/>
      <c r="G75" s="843"/>
      <c r="H75" s="843"/>
      <c r="I75" s="843"/>
      <c r="J75" s="843"/>
      <c r="K75" s="843"/>
      <c r="L75" s="59"/>
    </row>
    <row r="76" spans="1:12" s="40" customFormat="1" ht="24.75" customHeight="1" hidden="1">
      <c r="A76" s="64"/>
      <c r="B76" s="882" t="s">
        <v>184</v>
      </c>
      <c r="C76" s="882"/>
      <c r="D76" s="882"/>
      <c r="E76" s="882"/>
      <c r="F76" s="882"/>
      <c r="G76" s="882"/>
      <c r="H76" s="882"/>
      <c r="I76" s="882"/>
      <c r="J76" s="882"/>
      <c r="K76" s="882"/>
      <c r="L76" s="59"/>
    </row>
    <row r="77" spans="1:12" s="40" customFormat="1" ht="50.25" customHeight="1" hidden="1">
      <c r="A77" s="64"/>
      <c r="B77" s="843" t="s">
        <v>185</v>
      </c>
      <c r="C77" s="843"/>
      <c r="D77" s="843"/>
      <c r="E77" s="843"/>
      <c r="F77" s="843"/>
      <c r="G77" s="843"/>
      <c r="H77" s="843"/>
      <c r="I77" s="843"/>
      <c r="J77" s="843"/>
      <c r="K77" s="843"/>
      <c r="L77" s="59"/>
    </row>
    <row r="78" spans="1:12" s="40" customFormat="1" ht="21.75" customHeight="1">
      <c r="A78" s="64"/>
      <c r="B78" s="58"/>
      <c r="C78" s="58"/>
      <c r="D78" s="58"/>
      <c r="E78" s="58"/>
      <c r="F78" s="58"/>
      <c r="G78" s="58"/>
      <c r="H78" s="58"/>
      <c r="I78" s="58"/>
      <c r="J78" s="58"/>
      <c r="K78" s="58"/>
      <c r="L78" s="59"/>
    </row>
    <row r="79" spans="1:12" s="45" customFormat="1" ht="24.75" customHeight="1">
      <c r="A79" s="52" t="s">
        <v>186</v>
      </c>
      <c r="B79" s="854" t="s">
        <v>187</v>
      </c>
      <c r="C79" s="848"/>
      <c r="D79" s="848"/>
      <c r="E79" s="848"/>
      <c r="F79" s="848"/>
      <c r="G79" s="848"/>
      <c r="H79" s="848"/>
      <c r="I79" s="848"/>
      <c r="J79" s="848"/>
      <c r="K79" s="848"/>
      <c r="L79" s="42"/>
    </row>
    <row r="80" spans="1:12" s="40" customFormat="1" ht="51" customHeight="1">
      <c r="A80" s="53"/>
      <c r="B80" s="854" t="s">
        <v>188</v>
      </c>
      <c r="C80" s="848"/>
      <c r="D80" s="848"/>
      <c r="E80" s="848"/>
      <c r="F80" s="848"/>
      <c r="G80" s="848"/>
      <c r="H80" s="848"/>
      <c r="I80" s="848"/>
      <c r="J80" s="848"/>
      <c r="K80" s="848"/>
      <c r="L80" s="59"/>
    </row>
    <row r="81" spans="1:12" s="40" customFormat="1" ht="19.5" customHeight="1">
      <c r="A81" s="53"/>
      <c r="B81" s="843" t="s">
        <v>174</v>
      </c>
      <c r="C81" s="843"/>
      <c r="D81" s="843"/>
      <c r="E81" s="843"/>
      <c r="F81" s="843"/>
      <c r="G81" s="843"/>
      <c r="H81" s="843"/>
      <c r="I81" s="843"/>
      <c r="J81" s="843"/>
      <c r="K81" s="843"/>
      <c r="L81" s="39"/>
    </row>
    <row r="82" spans="1:12" s="40" customFormat="1" ht="24.75" customHeight="1" hidden="1">
      <c r="A82" s="53"/>
      <c r="B82" s="882" t="s">
        <v>189</v>
      </c>
      <c r="C82" s="882"/>
      <c r="D82" s="882"/>
      <c r="E82" s="882"/>
      <c r="F82" s="882"/>
      <c r="G82" s="882"/>
      <c r="H82" s="882"/>
      <c r="I82" s="882"/>
      <c r="J82" s="882"/>
      <c r="K82" s="882"/>
      <c r="L82" s="39"/>
    </row>
    <row r="83" spans="1:12" s="40" customFormat="1" ht="72" customHeight="1" hidden="1">
      <c r="A83" s="53"/>
      <c r="B83" s="843" t="s">
        <v>190</v>
      </c>
      <c r="C83" s="843"/>
      <c r="D83" s="843"/>
      <c r="E83" s="843"/>
      <c r="F83" s="843"/>
      <c r="G83" s="843"/>
      <c r="H83" s="843"/>
      <c r="I83" s="843"/>
      <c r="J83" s="843"/>
      <c r="K83" s="843"/>
      <c r="L83" s="39"/>
    </row>
    <row r="84" spans="1:12" s="40" customFormat="1" ht="49.5" customHeight="1" hidden="1">
      <c r="A84" s="53"/>
      <c r="B84" s="843" t="s">
        <v>191</v>
      </c>
      <c r="C84" s="843"/>
      <c r="D84" s="843"/>
      <c r="E84" s="843"/>
      <c r="F84" s="843"/>
      <c r="G84" s="843"/>
      <c r="H84" s="843"/>
      <c r="I84" s="843"/>
      <c r="J84" s="843"/>
      <c r="K84" s="843"/>
      <c r="L84" s="39"/>
    </row>
    <row r="85" spans="1:12" s="40" customFormat="1" ht="24.75" customHeight="1" hidden="1">
      <c r="A85" s="53"/>
      <c r="B85" s="882" t="s">
        <v>192</v>
      </c>
      <c r="C85" s="882"/>
      <c r="D85" s="882"/>
      <c r="E85" s="882"/>
      <c r="F85" s="882"/>
      <c r="G85" s="882"/>
      <c r="H85" s="882"/>
      <c r="I85" s="882"/>
      <c r="J85" s="882"/>
      <c r="K85" s="882"/>
      <c r="L85" s="39"/>
    </row>
    <row r="86" spans="1:12" s="40" customFormat="1" ht="34.5" customHeight="1" hidden="1">
      <c r="A86" s="53"/>
      <c r="B86" s="843" t="s">
        <v>193</v>
      </c>
      <c r="C86" s="843"/>
      <c r="D86" s="843"/>
      <c r="E86" s="843"/>
      <c r="F86" s="843"/>
      <c r="G86" s="843"/>
      <c r="H86" s="843"/>
      <c r="I86" s="843"/>
      <c r="J86" s="843"/>
      <c r="K86" s="843"/>
      <c r="L86" s="39"/>
    </row>
    <row r="87" spans="1:12" s="40" customFormat="1" ht="19.5" customHeight="1">
      <c r="A87" s="53"/>
      <c r="B87" s="882" t="s">
        <v>194</v>
      </c>
      <c r="C87" s="882"/>
      <c r="D87" s="882"/>
      <c r="E87" s="882"/>
      <c r="F87" s="882"/>
      <c r="G87" s="882"/>
      <c r="H87" s="882"/>
      <c r="I87" s="882"/>
      <c r="J87" s="882"/>
      <c r="K87" s="882"/>
      <c r="L87" s="39"/>
    </row>
    <row r="88" spans="1:12" s="40" customFormat="1" ht="15">
      <c r="A88" s="53"/>
      <c r="B88" s="843" t="s">
        <v>195</v>
      </c>
      <c r="C88" s="843"/>
      <c r="D88" s="843"/>
      <c r="E88" s="843"/>
      <c r="F88" s="843"/>
      <c r="G88" s="843"/>
      <c r="H88" s="843"/>
      <c r="I88" s="843"/>
      <c r="J88" s="843"/>
      <c r="K88" s="843"/>
      <c r="L88" s="39"/>
    </row>
    <row r="89" spans="1:12" s="40" customFormat="1" ht="19.5" customHeight="1">
      <c r="A89" s="53"/>
      <c r="B89" s="882" t="s">
        <v>196</v>
      </c>
      <c r="C89" s="882"/>
      <c r="D89" s="882"/>
      <c r="E89" s="882"/>
      <c r="F89" s="882"/>
      <c r="G89" s="882"/>
      <c r="H89" s="882"/>
      <c r="I89" s="882"/>
      <c r="J89" s="882"/>
      <c r="K89" s="882"/>
      <c r="L89" s="39"/>
    </row>
    <row r="90" spans="1:12" s="40" customFormat="1" ht="34.5" customHeight="1">
      <c r="A90" s="53"/>
      <c r="B90" s="843" t="s">
        <v>197</v>
      </c>
      <c r="C90" s="843"/>
      <c r="D90" s="843"/>
      <c r="E90" s="843"/>
      <c r="F90" s="843"/>
      <c r="G90" s="843"/>
      <c r="H90" s="843"/>
      <c r="I90" s="843"/>
      <c r="J90" s="843"/>
      <c r="K90" s="843"/>
      <c r="L90" s="39"/>
    </row>
    <row r="91" spans="1:12" s="40" customFormat="1" ht="24.75" customHeight="1" hidden="1">
      <c r="A91" s="53"/>
      <c r="B91" s="882" t="s">
        <v>198</v>
      </c>
      <c r="C91" s="882"/>
      <c r="D91" s="882"/>
      <c r="E91" s="882"/>
      <c r="F91" s="882"/>
      <c r="G91" s="882"/>
      <c r="H91" s="882"/>
      <c r="I91" s="882"/>
      <c r="J91" s="882"/>
      <c r="K91" s="882"/>
      <c r="L91" s="39"/>
    </row>
    <row r="92" spans="1:12" s="40" customFormat="1" ht="50.25" customHeight="1" hidden="1">
      <c r="A92" s="53"/>
      <c r="B92" s="843" t="s">
        <v>199</v>
      </c>
      <c r="C92" s="843"/>
      <c r="D92" s="843"/>
      <c r="E92" s="843"/>
      <c r="F92" s="843"/>
      <c r="G92" s="843"/>
      <c r="H92" s="843"/>
      <c r="I92" s="843"/>
      <c r="J92" s="843"/>
      <c r="K92" s="843"/>
      <c r="L92" s="39"/>
    </row>
    <row r="93" spans="1:12" s="67" customFormat="1" ht="24.75" customHeight="1" hidden="1">
      <c r="A93" s="65"/>
      <c r="B93" s="882" t="s">
        <v>200</v>
      </c>
      <c r="C93" s="882"/>
      <c r="D93" s="882"/>
      <c r="E93" s="882"/>
      <c r="F93" s="882"/>
      <c r="G93" s="882"/>
      <c r="H93" s="882"/>
      <c r="I93" s="882"/>
      <c r="J93" s="882"/>
      <c r="K93" s="882"/>
      <c r="L93" s="66"/>
    </row>
    <row r="94" spans="1:12" s="40" customFormat="1" ht="66" customHeight="1" hidden="1">
      <c r="A94" s="53"/>
      <c r="B94" s="843" t="s">
        <v>201</v>
      </c>
      <c r="C94" s="843"/>
      <c r="D94" s="843"/>
      <c r="E94" s="843"/>
      <c r="F94" s="843"/>
      <c r="G94" s="843"/>
      <c r="H94" s="843"/>
      <c r="I94" s="843"/>
      <c r="J94" s="843"/>
      <c r="K94" s="843"/>
      <c r="L94" s="39"/>
    </row>
    <row r="95" spans="1:12" s="40" customFormat="1" ht="50.25" customHeight="1" hidden="1">
      <c r="A95" s="53"/>
      <c r="B95" s="843" t="s">
        <v>202</v>
      </c>
      <c r="C95" s="843"/>
      <c r="D95" s="843"/>
      <c r="E95" s="843"/>
      <c r="F95" s="843"/>
      <c r="G95" s="843"/>
      <c r="H95" s="843"/>
      <c r="I95" s="843"/>
      <c r="J95" s="843"/>
      <c r="K95" s="843"/>
      <c r="L95" s="39"/>
    </row>
    <row r="96" spans="1:12" s="40" customFormat="1" ht="24.75" customHeight="1" hidden="1">
      <c r="A96" s="53"/>
      <c r="B96" s="882" t="s">
        <v>203</v>
      </c>
      <c r="C96" s="882"/>
      <c r="D96" s="882"/>
      <c r="E96" s="882"/>
      <c r="F96" s="882"/>
      <c r="G96" s="882"/>
      <c r="H96" s="882"/>
      <c r="I96" s="882"/>
      <c r="J96" s="882"/>
      <c r="K96" s="882"/>
      <c r="L96" s="39"/>
    </row>
    <row r="97" spans="1:12" s="40" customFormat="1" ht="49.5" customHeight="1" hidden="1">
      <c r="A97" s="53"/>
      <c r="B97" s="843" t="s">
        <v>204</v>
      </c>
      <c r="C97" s="843"/>
      <c r="D97" s="843"/>
      <c r="E97" s="843"/>
      <c r="F97" s="843"/>
      <c r="G97" s="843"/>
      <c r="H97" s="843"/>
      <c r="I97" s="843"/>
      <c r="J97" s="843"/>
      <c r="K97" s="843"/>
      <c r="L97" s="39"/>
    </row>
    <row r="98" spans="1:12" s="45" customFormat="1" ht="24.75" customHeight="1" hidden="1">
      <c r="A98" s="52" t="s">
        <v>205</v>
      </c>
      <c r="B98" s="854" t="s">
        <v>206</v>
      </c>
      <c r="C98" s="848"/>
      <c r="D98" s="848"/>
      <c r="E98" s="848"/>
      <c r="F98" s="848"/>
      <c r="G98" s="848"/>
      <c r="H98" s="848"/>
      <c r="I98" s="848"/>
      <c r="J98" s="848"/>
      <c r="K98" s="848"/>
      <c r="L98" s="68"/>
    </row>
    <row r="99" spans="1:12" s="40" customFormat="1" ht="78.75" customHeight="1" hidden="1">
      <c r="A99" s="53"/>
      <c r="B99" s="854" t="s">
        <v>207</v>
      </c>
      <c r="C99" s="843"/>
      <c r="D99" s="843"/>
      <c r="E99" s="843"/>
      <c r="F99" s="843"/>
      <c r="G99" s="843"/>
      <c r="H99" s="843"/>
      <c r="I99" s="843"/>
      <c r="J99" s="843"/>
      <c r="K99" s="843"/>
      <c r="L99" s="59" t="s">
        <v>208</v>
      </c>
    </row>
    <row r="100" spans="1:12" s="40" customFormat="1" ht="24.75" customHeight="1">
      <c r="A100" s="52" t="s">
        <v>205</v>
      </c>
      <c r="B100" s="854" t="s">
        <v>209</v>
      </c>
      <c r="C100" s="874"/>
      <c r="D100" s="874"/>
      <c r="E100" s="874"/>
      <c r="F100" s="874"/>
      <c r="G100" s="874"/>
      <c r="H100" s="874"/>
      <c r="I100" s="874"/>
      <c r="J100" s="874"/>
      <c r="K100" s="874"/>
      <c r="L100" s="59"/>
    </row>
    <row r="101" spans="1:12" s="40" customFormat="1" ht="49.5" customHeight="1">
      <c r="A101" s="53"/>
      <c r="B101" s="879" t="s">
        <v>210</v>
      </c>
      <c r="C101" s="879"/>
      <c r="D101" s="879"/>
      <c r="E101" s="879"/>
      <c r="F101" s="879"/>
      <c r="G101" s="879"/>
      <c r="H101" s="879"/>
      <c r="I101" s="879"/>
      <c r="J101" s="879"/>
      <c r="K101" s="879"/>
      <c r="L101" s="59"/>
    </row>
    <row r="102" spans="1:12" s="73" customFormat="1" ht="23.25" customHeight="1">
      <c r="A102" s="69"/>
      <c r="B102" s="70" t="s">
        <v>211</v>
      </c>
      <c r="C102" s="70"/>
      <c r="D102" s="70"/>
      <c r="E102" s="70"/>
      <c r="F102" s="70"/>
      <c r="G102" s="70"/>
      <c r="H102" s="70"/>
      <c r="I102" s="71"/>
      <c r="J102" s="71"/>
      <c r="K102" s="71"/>
      <c r="L102" s="72" t="s">
        <v>212</v>
      </c>
    </row>
    <row r="103" spans="1:12" s="40" customFormat="1" ht="15.75" customHeight="1">
      <c r="A103" s="65"/>
      <c r="B103" s="55" t="s">
        <v>19</v>
      </c>
      <c r="C103" s="55"/>
      <c r="D103" s="55"/>
      <c r="E103" s="55"/>
      <c r="F103" s="55"/>
      <c r="G103" s="55"/>
      <c r="H103" s="55"/>
      <c r="I103" s="74" t="s">
        <v>213</v>
      </c>
      <c r="J103" s="57"/>
      <c r="K103" s="57"/>
      <c r="L103" s="39"/>
    </row>
    <row r="104" spans="1:12" s="40" customFormat="1" ht="15.75" customHeight="1">
      <c r="A104" s="65"/>
      <c r="B104" s="55" t="s">
        <v>214</v>
      </c>
      <c r="C104" s="55"/>
      <c r="D104" s="55"/>
      <c r="E104" s="55"/>
      <c r="F104" s="55"/>
      <c r="G104" s="55"/>
      <c r="H104" s="55"/>
      <c r="I104" s="74" t="s">
        <v>215</v>
      </c>
      <c r="J104" s="57"/>
      <c r="K104" s="57"/>
      <c r="L104" s="39"/>
    </row>
    <row r="105" spans="1:12" s="40" customFormat="1" ht="15.75" customHeight="1">
      <c r="A105" s="65"/>
      <c r="B105" s="55" t="s">
        <v>20</v>
      </c>
      <c r="C105" s="55"/>
      <c r="D105" s="55"/>
      <c r="E105" s="55"/>
      <c r="F105" s="55"/>
      <c r="G105" s="55"/>
      <c r="H105" s="55"/>
      <c r="I105" s="74" t="s">
        <v>216</v>
      </c>
      <c r="J105" s="57"/>
      <c r="K105" s="57"/>
      <c r="L105" s="39"/>
    </row>
    <row r="106" spans="1:12" s="40" customFormat="1" ht="15.75" customHeight="1">
      <c r="A106" s="65"/>
      <c r="B106" s="55" t="s">
        <v>21</v>
      </c>
      <c r="C106" s="55"/>
      <c r="D106" s="55"/>
      <c r="E106" s="55"/>
      <c r="F106" s="55"/>
      <c r="G106" s="55"/>
      <c r="H106" s="55"/>
      <c r="I106" s="74" t="s">
        <v>217</v>
      </c>
      <c r="J106" s="57"/>
      <c r="K106" s="57"/>
      <c r="L106" s="39"/>
    </row>
    <row r="107" spans="1:12" s="40" customFormat="1" ht="15.75" customHeight="1">
      <c r="A107" s="65"/>
      <c r="B107" s="55" t="s">
        <v>196</v>
      </c>
      <c r="C107" s="55"/>
      <c r="D107" s="55"/>
      <c r="E107" s="55"/>
      <c r="F107" s="55"/>
      <c r="G107" s="55"/>
      <c r="H107" s="55"/>
      <c r="I107" s="74" t="s">
        <v>218</v>
      </c>
      <c r="J107" s="57"/>
      <c r="K107" s="57"/>
      <c r="L107" s="39"/>
    </row>
    <row r="108" spans="1:12" s="40" customFormat="1" ht="27.75" customHeight="1">
      <c r="A108" s="65"/>
      <c r="B108" s="881" t="s">
        <v>219</v>
      </c>
      <c r="C108" s="881"/>
      <c r="D108" s="881"/>
      <c r="E108" s="881"/>
      <c r="F108" s="881"/>
      <c r="G108" s="881"/>
      <c r="H108" s="881"/>
      <c r="I108" s="881"/>
      <c r="J108" s="881"/>
      <c r="K108" s="881"/>
      <c r="L108" s="39"/>
    </row>
    <row r="109" spans="1:12" s="40" customFormat="1" ht="18" customHeight="1" hidden="1">
      <c r="A109" s="65"/>
      <c r="B109" s="75" t="s">
        <v>220</v>
      </c>
      <c r="C109" s="75"/>
      <c r="D109" s="75"/>
      <c r="E109" s="75"/>
      <c r="F109" s="75"/>
      <c r="G109" s="75"/>
      <c r="H109" s="75"/>
      <c r="I109" s="75"/>
      <c r="J109" s="75"/>
      <c r="K109" s="75"/>
      <c r="L109" s="39"/>
    </row>
    <row r="110" spans="1:12" s="40" customFormat="1" ht="15.75" customHeight="1" hidden="1">
      <c r="A110" s="65"/>
      <c r="B110" s="75"/>
      <c r="C110" s="75"/>
      <c r="D110" s="75"/>
      <c r="E110" s="75"/>
      <c r="F110" s="75"/>
      <c r="G110" s="75"/>
      <c r="H110" s="75"/>
      <c r="I110" s="75"/>
      <c r="J110" s="75"/>
      <c r="K110" s="75"/>
      <c r="L110" s="39"/>
    </row>
    <row r="111" spans="1:12" s="40" customFormat="1" ht="15.75" customHeight="1" hidden="1">
      <c r="A111" s="65"/>
      <c r="B111" s="75"/>
      <c r="C111" s="75"/>
      <c r="D111" s="75"/>
      <c r="E111" s="75"/>
      <c r="F111" s="75"/>
      <c r="G111" s="75"/>
      <c r="H111" s="75"/>
      <c r="I111" s="75"/>
      <c r="J111" s="75"/>
      <c r="K111" s="75"/>
      <c r="L111" s="39"/>
    </row>
    <row r="112" spans="1:16" s="40" customFormat="1" ht="24.75" customHeight="1">
      <c r="A112" s="36" t="s">
        <v>128</v>
      </c>
      <c r="B112" s="37" t="s">
        <v>221</v>
      </c>
      <c r="C112" s="37"/>
      <c r="D112" s="37"/>
      <c r="E112" s="37"/>
      <c r="F112" s="37"/>
      <c r="G112" s="37"/>
      <c r="H112" s="37"/>
      <c r="I112" s="38"/>
      <c r="J112" s="38"/>
      <c r="K112" s="38"/>
      <c r="L112" s="39"/>
      <c r="M112" s="49"/>
      <c r="N112" s="49"/>
      <c r="O112" s="49"/>
      <c r="P112" s="49"/>
    </row>
    <row r="113" spans="1:12" s="40" customFormat="1" ht="15">
      <c r="A113" s="65"/>
      <c r="B113" s="843" t="s">
        <v>222</v>
      </c>
      <c r="C113" s="843"/>
      <c r="D113" s="843"/>
      <c r="E113" s="843"/>
      <c r="F113" s="843"/>
      <c r="G113" s="843"/>
      <c r="H113" s="843"/>
      <c r="I113" s="843"/>
      <c r="J113" s="843"/>
      <c r="K113" s="843"/>
      <c r="L113" s="39"/>
    </row>
    <row r="114" spans="1:12" s="40" customFormat="1" ht="35.25" customHeight="1">
      <c r="A114" s="65"/>
      <c r="B114" s="843" t="s">
        <v>223</v>
      </c>
      <c r="C114" s="843"/>
      <c r="D114" s="843"/>
      <c r="E114" s="843"/>
      <c r="F114" s="843"/>
      <c r="G114" s="843"/>
      <c r="H114" s="843"/>
      <c r="I114" s="843"/>
      <c r="J114" s="843"/>
      <c r="K114" s="843"/>
      <c r="L114" s="39"/>
    </row>
    <row r="115" spans="1:12" s="40" customFormat="1" ht="24.75" customHeight="1" hidden="1">
      <c r="A115" s="36" t="s">
        <v>131</v>
      </c>
      <c r="B115" s="37" t="s">
        <v>224</v>
      </c>
      <c r="C115" s="37"/>
      <c r="D115" s="37"/>
      <c r="E115" s="37"/>
      <c r="F115" s="37"/>
      <c r="G115" s="37"/>
      <c r="H115" s="37"/>
      <c r="I115" s="38"/>
      <c r="J115" s="38"/>
      <c r="K115" s="38"/>
      <c r="L115" s="39"/>
    </row>
    <row r="116" spans="1:12" s="40" customFormat="1" ht="24.75" customHeight="1" hidden="1">
      <c r="A116" s="52"/>
      <c r="B116" s="880" t="s">
        <v>225</v>
      </c>
      <c r="C116" s="879"/>
      <c r="D116" s="879"/>
      <c r="E116" s="879"/>
      <c r="F116" s="879"/>
      <c r="G116" s="879"/>
      <c r="H116" s="879"/>
      <c r="I116" s="879"/>
      <c r="J116" s="879"/>
      <c r="K116" s="879"/>
      <c r="L116" s="39"/>
    </row>
    <row r="117" spans="1:12" s="40" customFormat="1" ht="50.25" customHeight="1" hidden="1">
      <c r="A117" s="53"/>
      <c r="B117" s="880" t="s">
        <v>226</v>
      </c>
      <c r="C117" s="879"/>
      <c r="D117" s="879"/>
      <c r="E117" s="879"/>
      <c r="F117" s="879"/>
      <c r="G117" s="879"/>
      <c r="H117" s="879"/>
      <c r="I117" s="879"/>
      <c r="J117" s="879"/>
      <c r="K117" s="879"/>
      <c r="L117" s="59" t="s">
        <v>227</v>
      </c>
    </row>
    <row r="118" spans="1:12" s="40" customFormat="1" ht="36" customHeight="1" hidden="1">
      <c r="A118" s="53"/>
      <c r="B118" s="843" t="s">
        <v>228</v>
      </c>
      <c r="C118" s="843"/>
      <c r="D118" s="843"/>
      <c r="E118" s="843"/>
      <c r="F118" s="843"/>
      <c r="G118" s="843"/>
      <c r="H118" s="843"/>
      <c r="I118" s="843"/>
      <c r="J118" s="843"/>
      <c r="K118" s="843"/>
      <c r="L118" s="39" t="s">
        <v>229</v>
      </c>
    </row>
    <row r="119" spans="1:12" s="40" customFormat="1" ht="36" customHeight="1" hidden="1">
      <c r="A119" s="53"/>
      <c r="B119" s="843" t="s">
        <v>230</v>
      </c>
      <c r="C119" s="843"/>
      <c r="D119" s="843"/>
      <c r="E119" s="843"/>
      <c r="F119" s="843"/>
      <c r="G119" s="843"/>
      <c r="H119" s="843"/>
      <c r="I119" s="843"/>
      <c r="J119" s="843"/>
      <c r="K119" s="843"/>
      <c r="L119" s="39" t="s">
        <v>229</v>
      </c>
    </row>
    <row r="120" spans="1:12" s="40" customFormat="1" ht="52.5" customHeight="1" hidden="1">
      <c r="A120" s="53"/>
      <c r="B120" s="848" t="s">
        <v>231</v>
      </c>
      <c r="C120" s="848"/>
      <c r="D120" s="848"/>
      <c r="E120" s="848"/>
      <c r="F120" s="848"/>
      <c r="G120" s="848"/>
      <c r="H120" s="848"/>
      <c r="I120" s="848"/>
      <c r="J120" s="848"/>
      <c r="K120" s="848"/>
      <c r="L120" s="59"/>
    </row>
    <row r="121" spans="1:12" s="40" customFormat="1" ht="36" customHeight="1" hidden="1">
      <c r="A121" s="53"/>
      <c r="B121" s="879" t="s">
        <v>232</v>
      </c>
      <c r="C121" s="879"/>
      <c r="D121" s="879"/>
      <c r="E121" s="879"/>
      <c r="F121" s="879"/>
      <c r="G121" s="879"/>
      <c r="H121" s="879"/>
      <c r="I121" s="879"/>
      <c r="J121" s="879"/>
      <c r="K121" s="879"/>
      <c r="L121" s="59"/>
    </row>
    <row r="122" spans="1:12" s="40" customFormat="1" ht="36" customHeight="1" hidden="1">
      <c r="A122" s="52"/>
      <c r="B122" s="874" t="s">
        <v>233</v>
      </c>
      <c r="C122" s="843"/>
      <c r="D122" s="843"/>
      <c r="E122" s="843"/>
      <c r="F122" s="843"/>
      <c r="G122" s="843"/>
      <c r="H122" s="843"/>
      <c r="I122" s="843"/>
      <c r="J122" s="843"/>
      <c r="K122" s="843"/>
      <c r="L122" s="59"/>
    </row>
    <row r="123" spans="1:11" s="79" customFormat="1" ht="24.75" customHeight="1" hidden="1">
      <c r="A123" s="76"/>
      <c r="B123" s="77" t="s">
        <v>234</v>
      </c>
      <c r="C123" s="77"/>
      <c r="D123" s="77"/>
      <c r="E123" s="77"/>
      <c r="F123" s="77"/>
      <c r="G123" s="77"/>
      <c r="H123" s="77"/>
      <c r="I123" s="78"/>
      <c r="J123" s="78"/>
      <c r="K123" s="78"/>
    </row>
    <row r="124" spans="1:12" s="40" customFormat="1" ht="15.75" customHeight="1" hidden="1">
      <c r="A124" s="65"/>
      <c r="B124" s="55" t="s">
        <v>19</v>
      </c>
      <c r="C124" s="55"/>
      <c r="D124" s="55"/>
      <c r="E124" s="55"/>
      <c r="F124" s="55"/>
      <c r="G124" s="55"/>
      <c r="H124" s="55"/>
      <c r="I124" s="57" t="s">
        <v>213</v>
      </c>
      <c r="J124" s="57"/>
      <c r="K124" s="57"/>
      <c r="L124" s="39" t="s">
        <v>229</v>
      </c>
    </row>
    <row r="125" spans="1:12" s="40" customFormat="1" ht="15.75" customHeight="1" hidden="1">
      <c r="A125" s="65"/>
      <c r="B125" s="55" t="s">
        <v>219</v>
      </c>
      <c r="C125" s="55"/>
      <c r="D125" s="55"/>
      <c r="E125" s="55"/>
      <c r="F125" s="55"/>
      <c r="G125" s="55"/>
      <c r="H125" s="55"/>
      <c r="I125" s="57"/>
      <c r="J125" s="57"/>
      <c r="K125" s="57"/>
      <c r="L125" s="39" t="s">
        <v>229</v>
      </c>
    </row>
    <row r="126" spans="1:12" s="40" customFormat="1" ht="15.75" customHeight="1" hidden="1">
      <c r="A126" s="65"/>
      <c r="B126" s="55" t="s">
        <v>220</v>
      </c>
      <c r="C126" s="55"/>
      <c r="D126" s="55"/>
      <c r="E126" s="55"/>
      <c r="F126" s="55"/>
      <c r="G126" s="55"/>
      <c r="H126" s="55"/>
      <c r="I126" s="57"/>
      <c r="J126" s="57"/>
      <c r="K126" s="57"/>
      <c r="L126" s="39" t="s">
        <v>229</v>
      </c>
    </row>
    <row r="127" spans="1:12" s="40" customFormat="1" ht="24.75" customHeight="1">
      <c r="A127" s="36" t="s">
        <v>131</v>
      </c>
      <c r="B127" s="37" t="s">
        <v>235</v>
      </c>
      <c r="C127" s="37"/>
      <c r="D127" s="37"/>
      <c r="E127" s="37"/>
      <c r="F127" s="37"/>
      <c r="G127" s="37"/>
      <c r="H127" s="37"/>
      <c r="I127" s="38"/>
      <c r="J127" s="38"/>
      <c r="K127" s="38"/>
      <c r="L127" s="39"/>
    </row>
    <row r="128" spans="1:12" s="40" customFormat="1" ht="87.75" customHeight="1">
      <c r="A128" s="36"/>
      <c r="B128" s="874" t="s">
        <v>236</v>
      </c>
      <c r="C128" s="843"/>
      <c r="D128" s="843"/>
      <c r="E128" s="843"/>
      <c r="F128" s="843"/>
      <c r="G128" s="843"/>
      <c r="H128" s="843"/>
      <c r="I128" s="843"/>
      <c r="J128" s="843"/>
      <c r="K128" s="843"/>
      <c r="L128" s="59" t="s">
        <v>237</v>
      </c>
    </row>
    <row r="129" spans="1:12" s="40" customFormat="1" ht="15">
      <c r="A129" s="36"/>
      <c r="B129" s="843" t="s">
        <v>238</v>
      </c>
      <c r="C129" s="843"/>
      <c r="D129" s="843"/>
      <c r="E129" s="843"/>
      <c r="F129" s="843"/>
      <c r="G129" s="843"/>
      <c r="H129" s="843"/>
      <c r="I129" s="843"/>
      <c r="J129" s="843"/>
      <c r="K129" s="843"/>
      <c r="L129" s="59"/>
    </row>
    <row r="130" spans="1:13" s="40" customFormat="1" ht="74.25" customHeight="1" hidden="1">
      <c r="A130" s="36"/>
      <c r="B130" s="874" t="s">
        <v>239</v>
      </c>
      <c r="C130" s="843"/>
      <c r="D130" s="843"/>
      <c r="E130" s="843"/>
      <c r="F130" s="843"/>
      <c r="G130" s="843"/>
      <c r="H130" s="843"/>
      <c r="I130" s="843"/>
      <c r="J130" s="843"/>
      <c r="K130" s="843"/>
      <c r="L130" s="59" t="s">
        <v>240</v>
      </c>
      <c r="M130" s="80"/>
    </row>
    <row r="131" spans="1:13" s="40" customFormat="1" ht="74.25" customHeight="1" hidden="1">
      <c r="A131" s="36"/>
      <c r="B131" s="874" t="s">
        <v>241</v>
      </c>
      <c r="C131" s="843"/>
      <c r="D131" s="843"/>
      <c r="E131" s="843"/>
      <c r="F131" s="843"/>
      <c r="G131" s="843"/>
      <c r="H131" s="843"/>
      <c r="I131" s="843"/>
      <c r="J131" s="843"/>
      <c r="K131" s="843"/>
      <c r="L131" s="59" t="s">
        <v>242</v>
      </c>
      <c r="M131" s="80"/>
    </row>
    <row r="132" spans="1:12" s="40" customFormat="1" ht="49.5" customHeight="1">
      <c r="A132" s="76"/>
      <c r="B132" s="843" t="s">
        <v>243</v>
      </c>
      <c r="C132" s="843"/>
      <c r="D132" s="843"/>
      <c r="E132" s="843"/>
      <c r="F132" s="843"/>
      <c r="G132" s="843"/>
      <c r="H132" s="843"/>
      <c r="I132" s="843"/>
      <c r="J132" s="843"/>
      <c r="K132" s="843"/>
      <c r="L132" s="39" t="s">
        <v>244</v>
      </c>
    </row>
    <row r="133" spans="1:12" s="40" customFormat="1" ht="19.5" customHeight="1">
      <c r="A133" s="76"/>
      <c r="B133" s="81" t="s">
        <v>245</v>
      </c>
      <c r="C133" s="82"/>
      <c r="D133" s="82"/>
      <c r="E133" s="82"/>
      <c r="F133" s="82"/>
      <c r="G133" s="82"/>
      <c r="H133" s="82"/>
      <c r="I133" s="82"/>
      <c r="J133" s="82"/>
      <c r="K133" s="82"/>
      <c r="L133" s="39"/>
    </row>
    <row r="134" spans="1:12" s="40" customFormat="1" ht="34.5" customHeight="1">
      <c r="A134" s="76"/>
      <c r="B134" s="843" t="s">
        <v>246</v>
      </c>
      <c r="C134" s="843"/>
      <c r="D134" s="843"/>
      <c r="E134" s="843"/>
      <c r="F134" s="843"/>
      <c r="G134" s="843"/>
      <c r="H134" s="843"/>
      <c r="I134" s="843"/>
      <c r="J134" s="843"/>
      <c r="K134" s="843"/>
      <c r="L134" s="39" t="s">
        <v>247</v>
      </c>
    </row>
    <row r="135" spans="1:12" s="40" customFormat="1" ht="56.25" customHeight="1">
      <c r="A135" s="76"/>
      <c r="B135" s="843" t="s">
        <v>248</v>
      </c>
      <c r="C135" s="843"/>
      <c r="D135" s="843"/>
      <c r="E135" s="843"/>
      <c r="F135" s="843"/>
      <c r="G135" s="843"/>
      <c r="H135" s="843"/>
      <c r="I135" s="843"/>
      <c r="J135" s="843"/>
      <c r="K135" s="843"/>
      <c r="L135" s="39" t="s">
        <v>247</v>
      </c>
    </row>
    <row r="136" spans="1:12" s="40" customFormat="1" ht="34.5" customHeight="1">
      <c r="A136" s="76"/>
      <c r="B136" s="843" t="s">
        <v>249</v>
      </c>
      <c r="C136" s="843"/>
      <c r="D136" s="843"/>
      <c r="E136" s="843"/>
      <c r="F136" s="843"/>
      <c r="G136" s="843"/>
      <c r="H136" s="843"/>
      <c r="I136" s="843"/>
      <c r="J136" s="843"/>
      <c r="K136" s="843"/>
      <c r="L136" s="39" t="s">
        <v>247</v>
      </c>
    </row>
    <row r="137" spans="1:12" s="40" customFormat="1" ht="24.75" customHeight="1">
      <c r="A137" s="36" t="s">
        <v>250</v>
      </c>
      <c r="B137" s="37" t="s">
        <v>251</v>
      </c>
      <c r="C137" s="37"/>
      <c r="D137" s="37"/>
      <c r="E137" s="37"/>
      <c r="F137" s="37"/>
      <c r="G137" s="37"/>
      <c r="H137" s="37"/>
      <c r="I137" s="38"/>
      <c r="J137" s="38"/>
      <c r="K137" s="38"/>
      <c r="L137" s="39"/>
    </row>
    <row r="138" spans="1:12" s="40" customFormat="1" ht="87" customHeight="1">
      <c r="A138" s="53"/>
      <c r="B138" s="874" t="s">
        <v>252</v>
      </c>
      <c r="C138" s="843"/>
      <c r="D138" s="843"/>
      <c r="E138" s="843"/>
      <c r="F138" s="843"/>
      <c r="G138" s="843"/>
      <c r="H138" s="843"/>
      <c r="I138" s="843"/>
      <c r="J138" s="843"/>
      <c r="K138" s="843"/>
      <c r="L138" s="59" t="s">
        <v>253</v>
      </c>
    </row>
    <row r="139" spans="1:12" s="40" customFormat="1" ht="109.5" customHeight="1">
      <c r="A139" s="53"/>
      <c r="B139" s="874" t="s">
        <v>254</v>
      </c>
      <c r="C139" s="843"/>
      <c r="D139" s="843"/>
      <c r="E139" s="843"/>
      <c r="F139" s="843"/>
      <c r="G139" s="843"/>
      <c r="H139" s="843"/>
      <c r="I139" s="843"/>
      <c r="J139" s="843"/>
      <c r="K139" s="843"/>
      <c r="L139" s="59" t="s">
        <v>255</v>
      </c>
    </row>
    <row r="140" spans="1:12" s="40" customFormat="1" ht="24.75" customHeight="1">
      <c r="A140" s="36" t="s">
        <v>256</v>
      </c>
      <c r="B140" s="37" t="s">
        <v>257</v>
      </c>
      <c r="C140" s="37"/>
      <c r="D140" s="37"/>
      <c r="E140" s="37"/>
      <c r="F140" s="37"/>
      <c r="G140" s="37"/>
      <c r="H140" s="37"/>
      <c r="I140" s="38"/>
      <c r="J140" s="38"/>
      <c r="K140" s="38"/>
      <c r="L140" s="39"/>
    </row>
    <row r="141" spans="1:13" s="40" customFormat="1" ht="49.5" customHeight="1">
      <c r="A141" s="53"/>
      <c r="B141" s="874" t="s">
        <v>258</v>
      </c>
      <c r="C141" s="843"/>
      <c r="D141" s="843"/>
      <c r="E141" s="843"/>
      <c r="F141" s="843"/>
      <c r="G141" s="843"/>
      <c r="H141" s="843"/>
      <c r="I141" s="843"/>
      <c r="J141" s="843"/>
      <c r="K141" s="843"/>
      <c r="L141" s="59" t="s">
        <v>259</v>
      </c>
      <c r="M141" s="39" t="s">
        <v>229</v>
      </c>
    </row>
    <row r="142" spans="1:13" s="40" customFormat="1" ht="51" customHeight="1">
      <c r="A142" s="76"/>
      <c r="B142" s="876" t="s">
        <v>260</v>
      </c>
      <c r="C142" s="874"/>
      <c r="D142" s="874"/>
      <c r="E142" s="874"/>
      <c r="F142" s="874"/>
      <c r="G142" s="874"/>
      <c r="H142" s="874"/>
      <c r="I142" s="874"/>
      <c r="J142" s="874"/>
      <c r="K142" s="874"/>
      <c r="L142" s="59" t="s">
        <v>259</v>
      </c>
      <c r="M142" s="39" t="s">
        <v>229</v>
      </c>
    </row>
    <row r="143" spans="1:13" s="40" customFormat="1" ht="49.5" customHeight="1" hidden="1">
      <c r="A143" s="76"/>
      <c r="B143" s="876" t="s">
        <v>261</v>
      </c>
      <c r="C143" s="874"/>
      <c r="D143" s="874"/>
      <c r="E143" s="874"/>
      <c r="F143" s="874"/>
      <c r="G143" s="874"/>
      <c r="H143" s="874"/>
      <c r="I143" s="874"/>
      <c r="J143" s="874"/>
      <c r="K143" s="874"/>
      <c r="L143" s="59" t="s">
        <v>262</v>
      </c>
      <c r="M143" s="39"/>
    </row>
    <row r="144" spans="1:12" s="40" customFormat="1" ht="24.75" customHeight="1" hidden="1">
      <c r="A144" s="36" t="s">
        <v>263</v>
      </c>
      <c r="B144" s="37" t="s">
        <v>264</v>
      </c>
      <c r="C144" s="37"/>
      <c r="D144" s="37"/>
      <c r="E144" s="37"/>
      <c r="F144" s="37"/>
      <c r="G144" s="37"/>
      <c r="H144" s="37"/>
      <c r="I144" s="38"/>
      <c r="J144" s="38"/>
      <c r="K144" s="38"/>
      <c r="L144" s="39"/>
    </row>
    <row r="145" spans="1:15" s="40" customFormat="1" ht="34.5" customHeight="1" hidden="1">
      <c r="A145" s="53"/>
      <c r="B145" s="876" t="s">
        <v>265</v>
      </c>
      <c r="C145" s="874"/>
      <c r="D145" s="874"/>
      <c r="E145" s="874"/>
      <c r="F145" s="874"/>
      <c r="G145" s="874"/>
      <c r="H145" s="874"/>
      <c r="I145" s="874"/>
      <c r="J145" s="874"/>
      <c r="K145" s="874"/>
      <c r="L145" s="59" t="s">
        <v>153</v>
      </c>
      <c r="M145" s="39" t="s">
        <v>229</v>
      </c>
      <c r="N145" s="39"/>
      <c r="O145" s="39"/>
    </row>
    <row r="146" spans="1:12" s="40" customFormat="1" ht="24.75" customHeight="1">
      <c r="A146" s="36" t="s">
        <v>263</v>
      </c>
      <c r="B146" s="37" t="s">
        <v>266</v>
      </c>
      <c r="C146" s="37"/>
      <c r="D146" s="37"/>
      <c r="E146" s="37"/>
      <c r="F146" s="37"/>
      <c r="G146" s="37"/>
      <c r="H146" s="37"/>
      <c r="I146" s="38"/>
      <c r="J146" s="38"/>
      <c r="K146" s="38"/>
      <c r="L146" s="39"/>
    </row>
    <row r="147" spans="1:13" s="40" customFormat="1" ht="83.25" customHeight="1">
      <c r="A147" s="76"/>
      <c r="B147" s="876" t="s">
        <v>267</v>
      </c>
      <c r="C147" s="874"/>
      <c r="D147" s="874"/>
      <c r="E147" s="874"/>
      <c r="F147" s="874"/>
      <c r="G147" s="874"/>
      <c r="H147" s="874"/>
      <c r="I147" s="874"/>
      <c r="J147" s="874"/>
      <c r="K147" s="874"/>
      <c r="L147" s="59" t="s">
        <v>268</v>
      </c>
      <c r="M147" s="39"/>
    </row>
    <row r="148" spans="1:12" s="40" customFormat="1" ht="56.25" customHeight="1">
      <c r="A148" s="53"/>
      <c r="B148" s="874" t="s">
        <v>269</v>
      </c>
      <c r="C148" s="874"/>
      <c r="D148" s="874"/>
      <c r="E148" s="874"/>
      <c r="F148" s="874"/>
      <c r="G148" s="874"/>
      <c r="H148" s="874"/>
      <c r="I148" s="874"/>
      <c r="J148" s="874"/>
      <c r="K148" s="874"/>
      <c r="L148" s="59" t="s">
        <v>268</v>
      </c>
    </row>
    <row r="149" spans="1:12" s="40" customFormat="1" ht="24.75" customHeight="1">
      <c r="A149" s="36" t="s">
        <v>270</v>
      </c>
      <c r="B149" s="37" t="s">
        <v>271</v>
      </c>
      <c r="C149" s="37"/>
      <c r="D149" s="37"/>
      <c r="E149" s="37"/>
      <c r="F149" s="37"/>
      <c r="G149" s="37"/>
      <c r="H149" s="37"/>
      <c r="I149" s="38"/>
      <c r="J149" s="38"/>
      <c r="K149" s="38"/>
      <c r="L149" s="39"/>
    </row>
    <row r="150" spans="1:12" s="40" customFormat="1" ht="19.5" customHeight="1">
      <c r="A150" s="52"/>
      <c r="B150" s="37" t="s">
        <v>272</v>
      </c>
      <c r="C150" s="37"/>
      <c r="D150" s="37"/>
      <c r="E150" s="37"/>
      <c r="F150" s="37"/>
      <c r="G150" s="37"/>
      <c r="H150" s="37"/>
      <c r="I150" s="38"/>
      <c r="J150" s="38"/>
      <c r="K150" s="38"/>
      <c r="L150" s="39" t="s">
        <v>153</v>
      </c>
    </row>
    <row r="151" spans="1:13" s="40" customFormat="1" ht="49.5" customHeight="1" hidden="1">
      <c r="A151" s="53"/>
      <c r="B151" s="843" t="s">
        <v>273</v>
      </c>
      <c r="C151" s="874"/>
      <c r="D151" s="874"/>
      <c r="E151" s="874"/>
      <c r="F151" s="874"/>
      <c r="G151" s="874"/>
      <c r="H151" s="874"/>
      <c r="I151" s="874"/>
      <c r="J151" s="874"/>
      <c r="K151" s="874"/>
      <c r="L151" s="39" t="s">
        <v>153</v>
      </c>
      <c r="M151" s="59" t="s">
        <v>274</v>
      </c>
    </row>
    <row r="152" spans="1:13" s="40" customFormat="1" ht="78.75" customHeight="1">
      <c r="A152" s="53"/>
      <c r="B152" s="843" t="s">
        <v>275</v>
      </c>
      <c r="C152" s="874"/>
      <c r="D152" s="874"/>
      <c r="E152" s="874"/>
      <c r="F152" s="874"/>
      <c r="G152" s="874"/>
      <c r="H152" s="874"/>
      <c r="I152" s="874"/>
      <c r="J152" s="874"/>
      <c r="K152" s="874"/>
      <c r="L152" s="39" t="s">
        <v>153</v>
      </c>
      <c r="M152" s="59"/>
    </row>
    <row r="153" spans="1:13" s="40" customFormat="1" ht="64.5" customHeight="1" hidden="1">
      <c r="A153" s="53"/>
      <c r="B153" s="843" t="s">
        <v>276</v>
      </c>
      <c r="C153" s="874"/>
      <c r="D153" s="874"/>
      <c r="E153" s="874"/>
      <c r="F153" s="874"/>
      <c r="G153" s="874"/>
      <c r="H153" s="874"/>
      <c r="I153" s="874"/>
      <c r="J153" s="874"/>
      <c r="K153" s="874"/>
      <c r="L153" s="39" t="s">
        <v>153</v>
      </c>
      <c r="M153" s="59"/>
    </row>
    <row r="154" spans="1:13" s="40" customFormat="1" ht="64.5" customHeight="1" hidden="1">
      <c r="A154" s="53"/>
      <c r="B154" s="58"/>
      <c r="C154" s="60"/>
      <c r="D154" s="60"/>
      <c r="E154" s="60"/>
      <c r="F154" s="60"/>
      <c r="G154" s="60"/>
      <c r="H154" s="60"/>
      <c r="I154" s="60"/>
      <c r="J154" s="60"/>
      <c r="K154" s="60"/>
      <c r="L154" s="39"/>
      <c r="M154" s="59"/>
    </row>
    <row r="155" spans="1:12" s="40" customFormat="1" ht="24.75" customHeight="1">
      <c r="A155" s="52"/>
      <c r="B155" s="83" t="s">
        <v>277</v>
      </c>
      <c r="C155" s="37"/>
      <c r="D155" s="37"/>
      <c r="E155" s="37"/>
      <c r="F155" s="37"/>
      <c r="G155" s="37"/>
      <c r="H155" s="37"/>
      <c r="I155" s="38"/>
      <c r="J155" s="38"/>
      <c r="K155" s="38"/>
      <c r="L155" s="39"/>
    </row>
    <row r="156" spans="1:13" s="40" customFormat="1" ht="93" customHeight="1">
      <c r="A156" s="53"/>
      <c r="B156" s="876" t="s">
        <v>278</v>
      </c>
      <c r="C156" s="874"/>
      <c r="D156" s="874"/>
      <c r="E156" s="874"/>
      <c r="F156" s="874"/>
      <c r="G156" s="874"/>
      <c r="H156" s="874"/>
      <c r="I156" s="874"/>
      <c r="J156" s="874"/>
      <c r="K156" s="874"/>
      <c r="L156" s="39" t="s">
        <v>153</v>
      </c>
      <c r="M156" s="59"/>
    </row>
    <row r="157" spans="1:13" s="40" customFormat="1" ht="34.5" customHeight="1" hidden="1">
      <c r="A157" s="36"/>
      <c r="B157" s="876" t="s">
        <v>279</v>
      </c>
      <c r="C157" s="874"/>
      <c r="D157" s="874"/>
      <c r="E157" s="874"/>
      <c r="F157" s="874"/>
      <c r="G157" s="874"/>
      <c r="H157" s="874"/>
      <c r="I157" s="874"/>
      <c r="J157" s="874"/>
      <c r="K157" s="874"/>
      <c r="L157" s="39" t="s">
        <v>153</v>
      </c>
      <c r="M157" s="59"/>
    </row>
    <row r="158" spans="1:12" s="40" customFormat="1" ht="24.75" customHeight="1" hidden="1">
      <c r="A158" s="52"/>
      <c r="B158" s="83" t="s">
        <v>280</v>
      </c>
      <c r="C158" s="37"/>
      <c r="D158" s="37"/>
      <c r="E158" s="37"/>
      <c r="F158" s="37"/>
      <c r="G158" s="37"/>
      <c r="H158" s="37"/>
      <c r="I158" s="38"/>
      <c r="J158" s="38"/>
      <c r="K158" s="38"/>
      <c r="L158" s="39"/>
    </row>
    <row r="159" spans="1:13" s="40" customFormat="1" ht="79.5" customHeight="1" hidden="1">
      <c r="A159" s="36"/>
      <c r="B159" s="843" t="s">
        <v>281</v>
      </c>
      <c r="C159" s="843"/>
      <c r="D159" s="843"/>
      <c r="E159" s="843"/>
      <c r="F159" s="843"/>
      <c r="G159" s="843"/>
      <c r="H159" s="843"/>
      <c r="I159" s="843"/>
      <c r="J159" s="843"/>
      <c r="K159" s="843"/>
      <c r="L159" s="39" t="s">
        <v>153</v>
      </c>
      <c r="M159" s="59"/>
    </row>
    <row r="160" spans="1:12" s="40" customFormat="1" ht="28.5" customHeight="1" hidden="1">
      <c r="A160" s="52"/>
      <c r="B160" s="83" t="s">
        <v>282</v>
      </c>
      <c r="C160" s="37"/>
      <c r="D160" s="37"/>
      <c r="E160" s="37"/>
      <c r="F160" s="37"/>
      <c r="G160" s="37"/>
      <c r="H160" s="37"/>
      <c r="I160" s="38"/>
      <c r="J160" s="38"/>
      <c r="K160" s="38"/>
      <c r="L160" s="39"/>
    </row>
    <row r="161" spans="1:14" s="40" customFormat="1" ht="34.5" customHeight="1" hidden="1">
      <c r="A161" s="36"/>
      <c r="B161" s="843" t="s">
        <v>283</v>
      </c>
      <c r="C161" s="843"/>
      <c r="D161" s="843"/>
      <c r="E161" s="843"/>
      <c r="F161" s="843"/>
      <c r="G161" s="843"/>
      <c r="H161" s="843"/>
      <c r="I161" s="843"/>
      <c r="J161" s="843"/>
      <c r="K161" s="843"/>
      <c r="L161" s="39"/>
      <c r="M161" s="59"/>
      <c r="N161" s="39"/>
    </row>
    <row r="162" spans="1:12" s="40" customFormat="1" ht="24.75" customHeight="1">
      <c r="A162" s="52"/>
      <c r="B162" s="83" t="s">
        <v>284</v>
      </c>
      <c r="C162" s="37"/>
      <c r="D162" s="37"/>
      <c r="E162" s="37"/>
      <c r="F162" s="37"/>
      <c r="G162" s="37"/>
      <c r="H162" s="37"/>
      <c r="I162" s="38"/>
      <c r="J162" s="38"/>
      <c r="K162" s="38"/>
      <c r="L162" s="39"/>
    </row>
    <row r="163" spans="1:13" s="40" customFormat="1" ht="64.5" customHeight="1">
      <c r="A163" s="36"/>
      <c r="B163" s="843" t="s">
        <v>285</v>
      </c>
      <c r="C163" s="843"/>
      <c r="D163" s="843"/>
      <c r="E163" s="843"/>
      <c r="F163" s="843"/>
      <c r="G163" s="843"/>
      <c r="H163" s="843"/>
      <c r="I163" s="843"/>
      <c r="J163" s="843"/>
      <c r="K163" s="843"/>
      <c r="L163" s="39" t="s">
        <v>153</v>
      </c>
      <c r="M163" s="59"/>
    </row>
    <row r="164" spans="1:13" s="40" customFormat="1" ht="19.5" customHeight="1">
      <c r="A164" s="36"/>
      <c r="B164" s="878" t="s">
        <v>286</v>
      </c>
      <c r="C164" s="878"/>
      <c r="D164" s="878"/>
      <c r="E164" s="878"/>
      <c r="F164" s="878"/>
      <c r="G164" s="878"/>
      <c r="H164" s="878"/>
      <c r="I164" s="878"/>
      <c r="J164" s="878"/>
      <c r="K164" s="878"/>
      <c r="L164" s="39" t="s">
        <v>153</v>
      </c>
      <c r="M164" s="59"/>
    </row>
    <row r="165" spans="1:13" s="40" customFormat="1" ht="19.5" customHeight="1">
      <c r="A165" s="36"/>
      <c r="B165" s="84"/>
      <c r="C165" s="84"/>
      <c r="D165" s="84"/>
      <c r="E165" s="84"/>
      <c r="F165" s="84"/>
      <c r="G165" s="84"/>
      <c r="H165" s="84"/>
      <c r="I165" s="84"/>
      <c r="J165" s="84"/>
      <c r="K165" s="84"/>
      <c r="L165" s="39"/>
      <c r="M165" s="59"/>
    </row>
    <row r="166" spans="1:12" s="40" customFormat="1" ht="24.75" customHeight="1">
      <c r="A166" s="36" t="s">
        <v>287</v>
      </c>
      <c r="B166" s="37" t="s">
        <v>288</v>
      </c>
      <c r="C166" s="37"/>
      <c r="D166" s="37"/>
      <c r="E166" s="37"/>
      <c r="F166" s="37"/>
      <c r="G166" s="37"/>
      <c r="H166" s="37"/>
      <c r="I166" s="38"/>
      <c r="J166" s="38"/>
      <c r="K166" s="38"/>
      <c r="L166" s="39"/>
    </row>
    <row r="167" spans="1:12" s="40" customFormat="1" ht="24.75" customHeight="1">
      <c r="A167" s="76"/>
      <c r="B167" s="37" t="s">
        <v>289</v>
      </c>
      <c r="C167" s="37"/>
      <c r="D167" s="37"/>
      <c r="E167" s="37"/>
      <c r="F167" s="37"/>
      <c r="G167" s="37"/>
      <c r="H167" s="37"/>
      <c r="I167" s="38"/>
      <c r="J167" s="38"/>
      <c r="K167" s="38"/>
      <c r="L167" s="39"/>
    </row>
    <row r="168" spans="1:12" s="40" customFormat="1" ht="88.5" customHeight="1">
      <c r="A168" s="53"/>
      <c r="B168" s="843" t="s">
        <v>290</v>
      </c>
      <c r="C168" s="843"/>
      <c r="D168" s="843"/>
      <c r="E168" s="843"/>
      <c r="F168" s="843"/>
      <c r="G168" s="843"/>
      <c r="H168" s="843"/>
      <c r="I168" s="843"/>
      <c r="J168" s="843"/>
      <c r="K168" s="843"/>
      <c r="L168" s="59" t="s">
        <v>291</v>
      </c>
    </row>
    <row r="169" spans="1:12" s="40" customFormat="1" ht="24.75" customHeight="1">
      <c r="A169" s="76"/>
      <c r="B169" s="37" t="s">
        <v>292</v>
      </c>
      <c r="C169" s="37"/>
      <c r="D169" s="37"/>
      <c r="E169" s="37"/>
      <c r="F169" s="37"/>
      <c r="G169" s="37"/>
      <c r="H169" s="37"/>
      <c r="I169" s="38"/>
      <c r="J169" s="38"/>
      <c r="K169" s="38"/>
      <c r="L169" s="39"/>
    </row>
    <row r="170" spans="1:12" s="40" customFormat="1" ht="117.75" customHeight="1">
      <c r="A170" s="53"/>
      <c r="B170" s="843" t="s">
        <v>293</v>
      </c>
      <c r="C170" s="843"/>
      <c r="D170" s="843"/>
      <c r="E170" s="843"/>
      <c r="F170" s="843"/>
      <c r="G170" s="843"/>
      <c r="H170" s="843"/>
      <c r="I170" s="843"/>
      <c r="J170" s="843"/>
      <c r="K170" s="843"/>
      <c r="L170" s="59" t="s">
        <v>294</v>
      </c>
    </row>
    <row r="171" spans="1:12" s="40" customFormat="1" ht="36" customHeight="1">
      <c r="A171" s="53"/>
      <c r="B171" s="843" t="s">
        <v>295</v>
      </c>
      <c r="C171" s="843"/>
      <c r="D171" s="843"/>
      <c r="E171" s="843"/>
      <c r="F171" s="843"/>
      <c r="G171" s="843"/>
      <c r="H171" s="843"/>
      <c r="I171" s="843"/>
      <c r="J171" s="843"/>
      <c r="K171" s="843"/>
      <c r="L171" s="59"/>
    </row>
    <row r="172" spans="1:12" s="40" customFormat="1" ht="24.75" customHeight="1">
      <c r="A172" s="76"/>
      <c r="B172" s="37" t="s">
        <v>296</v>
      </c>
      <c r="C172" s="37"/>
      <c r="D172" s="37"/>
      <c r="E172" s="37"/>
      <c r="F172" s="37"/>
      <c r="G172" s="37"/>
      <c r="H172" s="37"/>
      <c r="I172" s="38"/>
      <c r="J172" s="38"/>
      <c r="K172" s="38"/>
      <c r="L172" s="39"/>
    </row>
    <row r="173" spans="1:12" s="40" customFormat="1" ht="61.5" customHeight="1">
      <c r="A173" s="36"/>
      <c r="B173" s="843" t="s">
        <v>297</v>
      </c>
      <c r="C173" s="843"/>
      <c r="D173" s="843"/>
      <c r="E173" s="843"/>
      <c r="F173" s="843"/>
      <c r="G173" s="843"/>
      <c r="H173" s="843"/>
      <c r="I173" s="843"/>
      <c r="J173" s="843"/>
      <c r="K173" s="843"/>
      <c r="L173" s="59"/>
    </row>
    <row r="174" spans="1:12" s="40" customFormat="1" ht="49.5" customHeight="1">
      <c r="A174" s="36"/>
      <c r="B174" s="843" t="s">
        <v>298</v>
      </c>
      <c r="C174" s="843"/>
      <c r="D174" s="843"/>
      <c r="E174" s="843"/>
      <c r="F174" s="843"/>
      <c r="G174" s="843"/>
      <c r="H174" s="843"/>
      <c r="I174" s="843"/>
      <c r="J174" s="843"/>
      <c r="K174" s="843"/>
      <c r="L174" s="59" t="s">
        <v>299</v>
      </c>
    </row>
    <row r="175" spans="1:12" s="40" customFormat="1" ht="16.5" customHeight="1">
      <c r="A175" s="36"/>
      <c r="B175" s="877" t="s">
        <v>300</v>
      </c>
      <c r="C175" s="878"/>
      <c r="D175" s="878"/>
      <c r="E175" s="878"/>
      <c r="F175" s="878"/>
      <c r="G175" s="878"/>
      <c r="H175" s="878"/>
      <c r="I175" s="878"/>
      <c r="J175" s="878"/>
      <c r="K175" s="878"/>
      <c r="L175" s="59" t="s">
        <v>301</v>
      </c>
    </row>
    <row r="176" spans="1:12" s="40" customFormat="1" ht="16.5" customHeight="1" hidden="1">
      <c r="A176" s="36"/>
      <c r="B176" s="877" t="s">
        <v>302</v>
      </c>
      <c r="C176" s="878"/>
      <c r="D176" s="878"/>
      <c r="E176" s="878"/>
      <c r="F176" s="878"/>
      <c r="G176" s="878"/>
      <c r="H176" s="878"/>
      <c r="I176" s="878"/>
      <c r="J176" s="878"/>
      <c r="K176" s="878"/>
      <c r="L176" s="59" t="s">
        <v>301</v>
      </c>
    </row>
    <row r="177" spans="1:12" s="40" customFormat="1" ht="33.75" customHeight="1">
      <c r="A177" s="36"/>
      <c r="B177" s="843" t="s">
        <v>303</v>
      </c>
      <c r="C177" s="843"/>
      <c r="D177" s="843"/>
      <c r="E177" s="843"/>
      <c r="F177" s="843"/>
      <c r="G177" s="843"/>
      <c r="H177" s="843"/>
      <c r="I177" s="843"/>
      <c r="J177" s="843"/>
      <c r="K177" s="843"/>
      <c r="L177" s="59" t="s">
        <v>301</v>
      </c>
    </row>
    <row r="178" spans="1:12" s="40" customFormat="1" ht="49.5" customHeight="1">
      <c r="A178" s="36"/>
      <c r="B178" s="843" t="s">
        <v>304</v>
      </c>
      <c r="C178" s="843"/>
      <c r="D178" s="843"/>
      <c r="E178" s="843"/>
      <c r="F178" s="843"/>
      <c r="G178" s="843"/>
      <c r="H178" s="843"/>
      <c r="I178" s="843"/>
      <c r="J178" s="843"/>
      <c r="K178" s="843"/>
      <c r="L178" s="59" t="s">
        <v>305</v>
      </c>
    </row>
    <row r="179" spans="1:12" s="40" customFormat="1" ht="24.75" customHeight="1" hidden="1">
      <c r="A179" s="76"/>
      <c r="B179" s="37" t="s">
        <v>306</v>
      </c>
      <c r="C179" s="37"/>
      <c r="D179" s="37"/>
      <c r="E179" s="37"/>
      <c r="F179" s="37"/>
      <c r="G179" s="37"/>
      <c r="H179" s="37"/>
      <c r="I179" s="38"/>
      <c r="J179" s="38"/>
      <c r="K179" s="38"/>
      <c r="L179" s="39"/>
    </row>
    <row r="180" spans="1:12" s="40" customFormat="1" ht="109.5" customHeight="1" hidden="1">
      <c r="A180" s="76"/>
      <c r="B180" s="874" t="s">
        <v>307</v>
      </c>
      <c r="C180" s="843"/>
      <c r="D180" s="843"/>
      <c r="E180" s="843"/>
      <c r="F180" s="843"/>
      <c r="G180" s="843"/>
      <c r="H180" s="843"/>
      <c r="I180" s="843"/>
      <c r="J180" s="843"/>
      <c r="K180" s="843"/>
      <c r="L180" s="59" t="s">
        <v>308</v>
      </c>
    </row>
    <row r="181" spans="1:12" s="40" customFormat="1" ht="24.75" customHeight="1" hidden="1">
      <c r="A181" s="76"/>
      <c r="B181" s="875" t="s">
        <v>309</v>
      </c>
      <c r="C181" s="875"/>
      <c r="D181" s="875"/>
      <c r="E181" s="875"/>
      <c r="F181" s="875"/>
      <c r="G181" s="875"/>
      <c r="H181" s="875"/>
      <c r="I181" s="875"/>
      <c r="J181" s="875"/>
      <c r="K181" s="875"/>
      <c r="L181" s="59" t="s">
        <v>310</v>
      </c>
    </row>
    <row r="182" spans="1:12" s="40" customFormat="1" ht="78.75" customHeight="1" hidden="1">
      <c r="A182" s="76"/>
      <c r="B182" s="876" t="s">
        <v>311</v>
      </c>
      <c r="C182" s="843"/>
      <c r="D182" s="843"/>
      <c r="E182" s="843"/>
      <c r="F182" s="843"/>
      <c r="G182" s="843"/>
      <c r="H182" s="843"/>
      <c r="I182" s="843"/>
      <c r="J182" s="843"/>
      <c r="K182" s="843"/>
      <c r="L182" s="59" t="s">
        <v>312</v>
      </c>
    </row>
    <row r="183" spans="1:12" s="40" customFormat="1" ht="63.75" customHeight="1" hidden="1">
      <c r="A183" s="76"/>
      <c r="B183" s="876" t="s">
        <v>313</v>
      </c>
      <c r="C183" s="843"/>
      <c r="D183" s="843"/>
      <c r="E183" s="843"/>
      <c r="F183" s="843"/>
      <c r="G183" s="843"/>
      <c r="H183" s="843"/>
      <c r="I183" s="843"/>
      <c r="J183" s="843"/>
      <c r="K183" s="843"/>
      <c r="L183" s="59" t="s">
        <v>312</v>
      </c>
    </row>
    <row r="184" spans="1:12" s="40" customFormat="1" ht="15" customHeight="1" hidden="1">
      <c r="A184" s="76"/>
      <c r="B184" s="843" t="s">
        <v>314</v>
      </c>
      <c r="C184" s="843"/>
      <c r="D184" s="843"/>
      <c r="E184" s="843"/>
      <c r="F184" s="843"/>
      <c r="G184" s="843"/>
      <c r="H184" s="843"/>
      <c r="I184" s="843"/>
      <c r="J184" s="843"/>
      <c r="K184" s="843"/>
      <c r="L184" s="59"/>
    </row>
    <row r="185" spans="1:12" s="40" customFormat="1" ht="12.75" customHeight="1" hidden="1">
      <c r="A185" s="76"/>
      <c r="B185" s="843" t="s">
        <v>315</v>
      </c>
      <c r="C185" s="843"/>
      <c r="D185" s="843"/>
      <c r="E185" s="843"/>
      <c r="F185" s="843"/>
      <c r="G185" s="843"/>
      <c r="H185" s="843"/>
      <c r="I185" s="843"/>
      <c r="J185" s="843"/>
      <c r="K185" s="843"/>
      <c r="L185" s="59"/>
    </row>
    <row r="186" spans="1:12" s="40" customFormat="1" ht="24.75" customHeight="1">
      <c r="A186" s="36" t="s">
        <v>316</v>
      </c>
      <c r="B186" s="37" t="s">
        <v>317</v>
      </c>
      <c r="C186" s="37"/>
      <c r="D186" s="37"/>
      <c r="E186" s="37"/>
      <c r="F186" s="37"/>
      <c r="G186" s="37"/>
      <c r="H186" s="37"/>
      <c r="I186" s="38"/>
      <c r="J186" s="38"/>
      <c r="K186" s="38"/>
      <c r="L186" s="39"/>
    </row>
    <row r="187" spans="1:12" s="40" customFormat="1" ht="15">
      <c r="A187" s="76"/>
      <c r="B187" s="874" t="s">
        <v>318</v>
      </c>
      <c r="C187" s="874"/>
      <c r="D187" s="874"/>
      <c r="E187" s="874"/>
      <c r="F187" s="874"/>
      <c r="G187" s="874"/>
      <c r="H187" s="874"/>
      <c r="I187" s="874"/>
      <c r="J187" s="874"/>
      <c r="K187" s="874"/>
      <c r="L187" s="59" t="s">
        <v>153</v>
      </c>
    </row>
    <row r="188" spans="1:12" s="40" customFormat="1" ht="15">
      <c r="A188" s="76"/>
      <c r="B188" s="843" t="s">
        <v>319</v>
      </c>
      <c r="C188" s="843"/>
      <c r="D188" s="843"/>
      <c r="E188" s="843"/>
      <c r="F188" s="843"/>
      <c r="G188" s="843"/>
      <c r="H188" s="843"/>
      <c r="I188" s="843"/>
      <c r="J188" s="843"/>
      <c r="K188" s="843"/>
      <c r="L188" s="39"/>
    </row>
    <row r="189" spans="1:12" s="40" customFormat="1" ht="24.75" customHeight="1">
      <c r="A189" s="36" t="s">
        <v>320</v>
      </c>
      <c r="B189" s="37" t="s">
        <v>321</v>
      </c>
      <c r="C189" s="37"/>
      <c r="D189" s="37"/>
      <c r="E189" s="37"/>
      <c r="F189" s="37"/>
      <c r="G189" s="37"/>
      <c r="H189" s="37"/>
      <c r="I189" s="38"/>
      <c r="J189" s="38"/>
      <c r="K189" s="38"/>
      <c r="L189" s="39"/>
    </row>
    <row r="190" spans="1:12" s="40" customFormat="1" ht="15">
      <c r="A190" s="76"/>
      <c r="B190" s="843" t="s">
        <v>322</v>
      </c>
      <c r="C190" s="843"/>
      <c r="D190" s="843"/>
      <c r="E190" s="843"/>
      <c r="F190" s="843"/>
      <c r="G190" s="843"/>
      <c r="H190" s="843"/>
      <c r="I190" s="843"/>
      <c r="J190" s="843"/>
      <c r="K190" s="843"/>
      <c r="L190" s="59" t="s">
        <v>323</v>
      </c>
    </row>
    <row r="191" spans="1:12" s="40" customFormat="1" ht="49.5" customHeight="1">
      <c r="A191" s="76"/>
      <c r="B191" s="843" t="s">
        <v>324</v>
      </c>
      <c r="C191" s="843"/>
      <c r="D191" s="843"/>
      <c r="E191" s="843"/>
      <c r="F191" s="843"/>
      <c r="G191" s="843"/>
      <c r="H191" s="843"/>
      <c r="I191" s="843"/>
      <c r="J191" s="843"/>
      <c r="K191" s="843"/>
      <c r="L191" s="59" t="s">
        <v>323</v>
      </c>
    </row>
    <row r="192" spans="1:12" s="40" customFormat="1" ht="91.5" customHeight="1">
      <c r="A192" s="76"/>
      <c r="B192" s="843" t="s">
        <v>325</v>
      </c>
      <c r="C192" s="843"/>
      <c r="D192" s="843"/>
      <c r="E192" s="843"/>
      <c r="F192" s="843"/>
      <c r="G192" s="843"/>
      <c r="H192" s="843"/>
      <c r="I192" s="843"/>
      <c r="J192" s="843"/>
      <c r="K192" s="843"/>
      <c r="L192" s="59"/>
    </row>
    <row r="193" spans="1:12" s="40" customFormat="1" ht="96" customHeight="1" hidden="1">
      <c r="A193" s="76"/>
      <c r="B193" s="843" t="s">
        <v>326</v>
      </c>
      <c r="C193" s="843"/>
      <c r="D193" s="843"/>
      <c r="E193" s="843"/>
      <c r="F193" s="843"/>
      <c r="G193" s="843"/>
      <c r="H193" s="843"/>
      <c r="I193" s="843"/>
      <c r="J193" s="843"/>
      <c r="K193" s="843"/>
      <c r="L193" s="59"/>
    </row>
    <row r="194" spans="1:12" s="40" customFormat="1" ht="49.5" customHeight="1" hidden="1">
      <c r="A194" s="76"/>
      <c r="B194" s="843" t="s">
        <v>327</v>
      </c>
      <c r="C194" s="843"/>
      <c r="D194" s="843"/>
      <c r="E194" s="843"/>
      <c r="F194" s="843"/>
      <c r="G194" s="843"/>
      <c r="H194" s="843"/>
      <c r="I194" s="843"/>
      <c r="J194" s="843"/>
      <c r="K194" s="843"/>
      <c r="L194" s="59"/>
    </row>
    <row r="195" spans="1:12" s="40" customFormat="1" ht="79.5" customHeight="1" hidden="1">
      <c r="A195" s="76"/>
      <c r="B195" s="843" t="s">
        <v>328</v>
      </c>
      <c r="C195" s="843"/>
      <c r="D195" s="843"/>
      <c r="E195" s="843"/>
      <c r="F195" s="843"/>
      <c r="G195" s="843"/>
      <c r="H195" s="843"/>
      <c r="I195" s="843"/>
      <c r="J195" s="843"/>
      <c r="K195" s="843"/>
      <c r="L195" s="59"/>
    </row>
    <row r="196" spans="1:12" s="40" customFormat="1" ht="46.5" customHeight="1">
      <c r="A196" s="76"/>
      <c r="B196" s="843" t="s">
        <v>329</v>
      </c>
      <c r="C196" s="843"/>
      <c r="D196" s="843"/>
      <c r="E196" s="843"/>
      <c r="F196" s="843"/>
      <c r="G196" s="843"/>
      <c r="H196" s="843"/>
      <c r="I196" s="843"/>
      <c r="J196" s="843"/>
      <c r="K196" s="843"/>
      <c r="L196" s="59"/>
    </row>
    <row r="197" spans="1:12" s="40" customFormat="1" ht="21" customHeight="1">
      <c r="A197" s="76"/>
      <c r="B197" s="843" t="s">
        <v>330</v>
      </c>
      <c r="C197" s="843"/>
      <c r="D197" s="843"/>
      <c r="E197" s="843"/>
      <c r="F197" s="843"/>
      <c r="G197" s="843"/>
      <c r="H197" s="843"/>
      <c r="I197" s="843"/>
      <c r="J197" s="843"/>
      <c r="K197" s="843"/>
      <c r="L197" s="59" t="s">
        <v>331</v>
      </c>
    </row>
    <row r="198" spans="1:12" s="40" customFormat="1" ht="62.25" customHeight="1">
      <c r="A198" s="76"/>
      <c r="B198" s="872" t="s">
        <v>332</v>
      </c>
      <c r="C198" s="872"/>
      <c r="D198" s="872"/>
      <c r="E198" s="872"/>
      <c r="F198" s="872"/>
      <c r="G198" s="872"/>
      <c r="H198" s="872"/>
      <c r="I198" s="872"/>
      <c r="J198" s="872"/>
      <c r="K198" s="872"/>
      <c r="L198" s="59"/>
    </row>
    <row r="199" spans="1:12" s="40" customFormat="1" ht="24.75" customHeight="1">
      <c r="A199" s="36" t="s">
        <v>333</v>
      </c>
      <c r="B199" s="37" t="s">
        <v>334</v>
      </c>
      <c r="C199" s="37"/>
      <c r="D199" s="37"/>
      <c r="E199" s="37"/>
      <c r="F199" s="37"/>
      <c r="G199" s="37"/>
      <c r="H199" s="37"/>
      <c r="I199" s="38"/>
      <c r="J199" s="38"/>
      <c r="K199" s="38"/>
      <c r="L199" s="39"/>
    </row>
    <row r="200" spans="1:12" s="40" customFormat="1" ht="91.5" customHeight="1" hidden="1">
      <c r="A200" s="52"/>
      <c r="B200" s="843" t="s">
        <v>335</v>
      </c>
      <c r="C200" s="843"/>
      <c r="D200" s="843"/>
      <c r="E200" s="843"/>
      <c r="F200" s="843"/>
      <c r="G200" s="843"/>
      <c r="H200" s="843"/>
      <c r="I200" s="843"/>
      <c r="J200" s="843"/>
      <c r="K200" s="843"/>
      <c r="L200" s="39"/>
    </row>
    <row r="201" spans="1:12" s="40" customFormat="1" ht="20.25" customHeight="1">
      <c r="A201" s="52"/>
      <c r="B201" s="843" t="s">
        <v>336</v>
      </c>
      <c r="C201" s="843"/>
      <c r="D201" s="843"/>
      <c r="E201" s="843"/>
      <c r="F201" s="843"/>
      <c r="G201" s="843"/>
      <c r="H201" s="843"/>
      <c r="I201" s="843"/>
      <c r="J201" s="843"/>
      <c r="K201" s="843"/>
      <c r="L201" s="39"/>
    </row>
    <row r="202" spans="1:12" s="40" customFormat="1" ht="73.5" customHeight="1">
      <c r="A202" s="52"/>
      <c r="B202" s="843" t="s">
        <v>1238</v>
      </c>
      <c r="C202" s="843"/>
      <c r="D202" s="843"/>
      <c r="E202" s="843"/>
      <c r="F202" s="843"/>
      <c r="G202" s="843"/>
      <c r="H202" s="843"/>
      <c r="I202" s="843"/>
      <c r="J202" s="843"/>
      <c r="K202" s="843"/>
      <c r="L202" s="39"/>
    </row>
    <row r="203" spans="1:12" s="40" customFormat="1" ht="19.5" customHeight="1" hidden="1">
      <c r="A203" s="52"/>
      <c r="B203" s="62" t="s">
        <v>337</v>
      </c>
      <c r="C203" s="60"/>
      <c r="D203" s="58"/>
      <c r="E203" s="58"/>
      <c r="F203" s="58"/>
      <c r="G203" s="58"/>
      <c r="H203" s="58"/>
      <c r="I203" s="58"/>
      <c r="J203" s="58"/>
      <c r="K203" s="58"/>
      <c r="L203" s="39" t="s">
        <v>338</v>
      </c>
    </row>
    <row r="204" spans="1:12" s="40" customFormat="1" ht="16.5" customHeight="1" hidden="1">
      <c r="A204" s="52"/>
      <c r="B204" s="843" t="s">
        <v>339</v>
      </c>
      <c r="C204" s="843"/>
      <c r="D204" s="843"/>
      <c r="E204" s="843"/>
      <c r="F204" s="843"/>
      <c r="G204" s="843"/>
      <c r="H204" s="843"/>
      <c r="I204" s="843"/>
      <c r="J204" s="843"/>
      <c r="K204" s="843"/>
      <c r="L204" s="39"/>
    </row>
    <row r="205" spans="1:12" s="40" customFormat="1" ht="87" customHeight="1">
      <c r="A205" s="52"/>
      <c r="B205" s="873" t="s">
        <v>340</v>
      </c>
      <c r="C205" s="873"/>
      <c r="D205" s="873"/>
      <c r="E205" s="873"/>
      <c r="F205" s="873"/>
      <c r="G205" s="873"/>
      <c r="H205" s="873"/>
      <c r="I205" s="873"/>
      <c r="J205" s="873"/>
      <c r="K205" s="873"/>
      <c r="L205" s="39"/>
    </row>
    <row r="206" spans="1:12" s="40" customFormat="1" ht="36" customHeight="1" hidden="1">
      <c r="A206" s="52"/>
      <c r="B206" s="843" t="s">
        <v>341</v>
      </c>
      <c r="C206" s="843"/>
      <c r="D206" s="843"/>
      <c r="E206" s="843"/>
      <c r="F206" s="843"/>
      <c r="G206" s="843"/>
      <c r="H206" s="843"/>
      <c r="I206" s="843"/>
      <c r="J206" s="843"/>
      <c r="K206" s="843"/>
      <c r="L206" s="39"/>
    </row>
    <row r="207" spans="1:11" s="40" customFormat="1" ht="25.5" customHeight="1" hidden="1">
      <c r="A207" s="52"/>
      <c r="B207" s="85"/>
      <c r="C207" s="86" t="s">
        <v>342</v>
      </c>
      <c r="D207" s="86"/>
      <c r="E207" s="87" t="s">
        <v>343</v>
      </c>
      <c r="F207" s="86"/>
      <c r="G207" s="86"/>
      <c r="H207" s="86"/>
      <c r="I207" s="87" t="s">
        <v>344</v>
      </c>
      <c r="J207" s="86"/>
      <c r="K207" s="86"/>
    </row>
    <row r="208" spans="1:11" s="40" customFormat="1" ht="80.25" customHeight="1" hidden="1">
      <c r="A208" s="52"/>
      <c r="B208" s="85"/>
      <c r="C208" s="88" t="s">
        <v>345</v>
      </c>
      <c r="D208" s="89"/>
      <c r="E208" s="871" t="s">
        <v>346</v>
      </c>
      <c r="F208" s="871"/>
      <c r="G208" s="871"/>
      <c r="H208" s="89"/>
      <c r="I208" s="871" t="s">
        <v>347</v>
      </c>
      <c r="J208" s="871"/>
      <c r="K208" s="871"/>
    </row>
    <row r="209" spans="1:11" s="40" customFormat="1" ht="63.75" customHeight="1" hidden="1">
      <c r="A209" s="52"/>
      <c r="B209" s="85"/>
      <c r="C209" s="88" t="s">
        <v>348</v>
      </c>
      <c r="D209" s="89"/>
      <c r="E209" s="871" t="s">
        <v>347</v>
      </c>
      <c r="F209" s="871"/>
      <c r="G209" s="871"/>
      <c r="H209" s="89"/>
      <c r="I209" s="871" t="s">
        <v>347</v>
      </c>
      <c r="J209" s="871"/>
      <c r="K209" s="871"/>
    </row>
    <row r="210" spans="1:12" s="40" customFormat="1" ht="213" customHeight="1" hidden="1">
      <c r="A210" s="52"/>
      <c r="B210" s="85"/>
      <c r="C210" s="58"/>
      <c r="D210" s="58"/>
      <c r="E210" s="871" t="s">
        <v>349</v>
      </c>
      <c r="F210" s="871"/>
      <c r="G210" s="871"/>
      <c r="H210" s="58"/>
      <c r="L210" s="39"/>
    </row>
    <row r="211" spans="1:12" s="40" customFormat="1" ht="36" customHeight="1" hidden="1">
      <c r="A211" s="52"/>
      <c r="B211" s="85"/>
      <c r="C211" s="843" t="s">
        <v>350</v>
      </c>
      <c r="D211" s="843"/>
      <c r="E211" s="843"/>
      <c r="F211" s="843"/>
      <c r="G211" s="843"/>
      <c r="H211" s="843"/>
      <c r="I211" s="843"/>
      <c r="J211" s="843"/>
      <c r="K211" s="843"/>
      <c r="L211" s="39" t="s">
        <v>351</v>
      </c>
    </row>
    <row r="212" spans="1:12" s="40" customFormat="1" ht="25.5" customHeight="1" hidden="1">
      <c r="A212" s="52"/>
      <c r="B212" s="62" t="s">
        <v>352</v>
      </c>
      <c r="C212" s="60"/>
      <c r="D212" s="58"/>
      <c r="E212" s="58"/>
      <c r="F212" s="58"/>
      <c r="G212" s="58"/>
      <c r="H212" s="58"/>
      <c r="I212" s="58"/>
      <c r="J212" s="58"/>
      <c r="K212" s="58"/>
      <c r="L212" s="39" t="s">
        <v>353</v>
      </c>
    </row>
    <row r="213" spans="1:12" s="40" customFormat="1" ht="25.5" customHeight="1" hidden="1">
      <c r="A213" s="52"/>
      <c r="B213" s="843" t="s">
        <v>354</v>
      </c>
      <c r="C213" s="843"/>
      <c r="D213" s="843"/>
      <c r="E213" s="843"/>
      <c r="F213" s="843"/>
      <c r="G213" s="843"/>
      <c r="H213" s="843"/>
      <c r="I213" s="843"/>
      <c r="J213" s="843"/>
      <c r="K213" s="843"/>
      <c r="L213" s="39"/>
    </row>
    <row r="214" spans="1:12" s="40" customFormat="1" ht="36" customHeight="1" hidden="1">
      <c r="A214" s="52"/>
      <c r="B214" s="843" t="s">
        <v>355</v>
      </c>
      <c r="C214" s="843"/>
      <c r="D214" s="843"/>
      <c r="E214" s="843"/>
      <c r="F214" s="843"/>
      <c r="G214" s="843"/>
      <c r="H214" s="843"/>
      <c r="I214" s="843"/>
      <c r="J214" s="843"/>
      <c r="K214" s="843"/>
      <c r="L214" s="39"/>
    </row>
    <row r="215" spans="1:12" s="40" customFormat="1" ht="50.25" customHeight="1" hidden="1">
      <c r="A215" s="52"/>
      <c r="B215" s="843" t="s">
        <v>356</v>
      </c>
      <c r="C215" s="843"/>
      <c r="D215" s="843"/>
      <c r="E215" s="843"/>
      <c r="F215" s="843"/>
      <c r="G215" s="843"/>
      <c r="H215" s="843"/>
      <c r="I215" s="843"/>
      <c r="J215" s="843"/>
      <c r="K215" s="843"/>
      <c r="L215" s="39"/>
    </row>
    <row r="216" spans="1:12" s="87" customFormat="1" ht="25.5" customHeight="1" hidden="1">
      <c r="A216" s="63"/>
      <c r="B216" s="86"/>
      <c r="C216" s="86" t="s">
        <v>342</v>
      </c>
      <c r="D216" s="86"/>
      <c r="E216" s="87" t="s">
        <v>344</v>
      </c>
      <c r="F216" s="86"/>
      <c r="G216" s="86"/>
      <c r="H216" s="86"/>
      <c r="I216" s="87" t="s">
        <v>343</v>
      </c>
      <c r="J216" s="86"/>
      <c r="K216" s="86"/>
      <c r="L216" s="73"/>
    </row>
    <row r="217" spans="1:12" s="48" customFormat="1" ht="78" customHeight="1" hidden="1">
      <c r="A217" s="64"/>
      <c r="B217" s="89"/>
      <c r="C217" s="88" t="s">
        <v>345</v>
      </c>
      <c r="D217" s="89"/>
      <c r="E217" s="871" t="s">
        <v>347</v>
      </c>
      <c r="F217" s="871"/>
      <c r="G217" s="871"/>
      <c r="H217" s="89"/>
      <c r="I217" s="871" t="s">
        <v>346</v>
      </c>
      <c r="J217" s="871"/>
      <c r="K217" s="871"/>
      <c r="L217" s="51"/>
    </row>
    <row r="218" spans="1:12" s="48" customFormat="1" ht="63" customHeight="1" hidden="1">
      <c r="A218" s="64"/>
      <c r="B218" s="89"/>
      <c r="C218" s="88" t="s">
        <v>348</v>
      </c>
      <c r="D218" s="89"/>
      <c r="E218" s="871" t="s">
        <v>347</v>
      </c>
      <c r="F218" s="871"/>
      <c r="G218" s="871"/>
      <c r="H218" s="89"/>
      <c r="I218" s="871" t="s">
        <v>347</v>
      </c>
      <c r="J218" s="871"/>
      <c r="K218" s="871"/>
      <c r="L218" s="51"/>
    </row>
    <row r="219" spans="1:12" s="40" customFormat="1" ht="212.25" customHeight="1" hidden="1">
      <c r="A219" s="52"/>
      <c r="B219" s="58"/>
      <c r="C219" s="58"/>
      <c r="D219" s="58"/>
      <c r="E219" s="58"/>
      <c r="F219" s="58"/>
      <c r="G219" s="58"/>
      <c r="H219" s="58"/>
      <c r="I219" s="871" t="s">
        <v>349</v>
      </c>
      <c r="J219" s="871"/>
      <c r="K219" s="871"/>
      <c r="L219" s="39"/>
    </row>
    <row r="220" spans="1:12" s="40" customFormat="1" ht="33" customHeight="1" hidden="1">
      <c r="A220" s="52"/>
      <c r="B220" s="58"/>
      <c r="C220" s="843" t="s">
        <v>357</v>
      </c>
      <c r="D220" s="843"/>
      <c r="E220" s="843"/>
      <c r="F220" s="843"/>
      <c r="G220" s="843"/>
      <c r="H220" s="843"/>
      <c r="I220" s="843"/>
      <c r="J220" s="843"/>
      <c r="K220" s="843"/>
      <c r="L220" s="39" t="s">
        <v>351</v>
      </c>
    </row>
    <row r="221" spans="1:21" s="40" customFormat="1" ht="9" customHeight="1" hidden="1">
      <c r="A221" s="61"/>
      <c r="B221" s="843"/>
      <c r="C221" s="843"/>
      <c r="D221" s="843"/>
      <c r="E221" s="843"/>
      <c r="F221" s="843"/>
      <c r="G221" s="843"/>
      <c r="H221" s="843"/>
      <c r="I221" s="843"/>
      <c r="J221" s="843"/>
      <c r="K221" s="843"/>
      <c r="L221" s="58"/>
      <c r="M221" s="58"/>
      <c r="N221" s="58"/>
      <c r="O221" s="58"/>
      <c r="P221" s="58"/>
      <c r="Q221" s="58"/>
      <c r="R221" s="58"/>
      <c r="S221" s="58"/>
      <c r="T221" s="58"/>
      <c r="U221" s="58"/>
    </row>
    <row r="222" spans="1:12" s="39" customFormat="1" ht="24.75" customHeight="1" hidden="1">
      <c r="A222" s="36" t="s">
        <v>358</v>
      </c>
      <c r="B222" s="37" t="s">
        <v>359</v>
      </c>
      <c r="C222" s="37"/>
      <c r="D222" s="37"/>
      <c r="E222" s="37"/>
      <c r="F222" s="37"/>
      <c r="G222" s="37"/>
      <c r="H222" s="37"/>
      <c r="I222" s="38"/>
      <c r="J222" s="38"/>
      <c r="K222" s="38"/>
      <c r="L222" s="39" t="s">
        <v>360</v>
      </c>
    </row>
    <row r="223" spans="1:11" s="39" customFormat="1" ht="24.75" customHeight="1">
      <c r="A223" s="36" t="s">
        <v>361</v>
      </c>
      <c r="B223" s="37" t="s">
        <v>359</v>
      </c>
      <c r="C223" s="37"/>
      <c r="D223" s="37"/>
      <c r="E223" s="37"/>
      <c r="F223" s="37"/>
      <c r="G223" s="37"/>
      <c r="H223" s="37"/>
      <c r="I223" s="38"/>
      <c r="J223" s="38"/>
      <c r="K223" s="38"/>
    </row>
    <row r="224" spans="1:11" s="39" customFormat="1" ht="19.5" customHeight="1">
      <c r="A224" s="36"/>
      <c r="B224" s="868" t="s">
        <v>362</v>
      </c>
      <c r="C224" s="869"/>
      <c r="D224" s="869"/>
      <c r="E224" s="869"/>
      <c r="F224" s="869"/>
      <c r="G224" s="869"/>
      <c r="H224" s="869"/>
      <c r="I224" s="869"/>
      <c r="J224" s="869"/>
      <c r="K224" s="869"/>
    </row>
    <row r="225" spans="1:12" s="40" customFormat="1" ht="34.5" customHeight="1">
      <c r="A225" s="52"/>
      <c r="B225" s="843" t="s">
        <v>363</v>
      </c>
      <c r="C225" s="843"/>
      <c r="D225" s="843"/>
      <c r="E225" s="843"/>
      <c r="F225" s="843"/>
      <c r="G225" s="843"/>
      <c r="H225" s="843"/>
      <c r="I225" s="843"/>
      <c r="J225" s="843"/>
      <c r="K225" s="843"/>
      <c r="L225" s="39"/>
    </row>
    <row r="226" spans="1:12" s="40" customFormat="1" ht="88.5" customHeight="1">
      <c r="A226" s="52"/>
      <c r="B226" s="870" t="s">
        <v>364</v>
      </c>
      <c r="C226" s="870"/>
      <c r="D226" s="870"/>
      <c r="E226" s="870"/>
      <c r="F226" s="870"/>
      <c r="G226" s="870"/>
      <c r="H226" s="870"/>
      <c r="I226" s="870"/>
      <c r="J226" s="870"/>
      <c r="K226" s="870"/>
      <c r="L226" s="39"/>
    </row>
    <row r="227" spans="1:12" s="40" customFormat="1" ht="63" customHeight="1">
      <c r="A227" s="52"/>
      <c r="B227" s="870" t="s">
        <v>365</v>
      </c>
      <c r="C227" s="870"/>
      <c r="D227" s="870"/>
      <c r="E227" s="870"/>
      <c r="F227" s="870"/>
      <c r="G227" s="870"/>
      <c r="H227" s="870"/>
      <c r="I227" s="870"/>
      <c r="J227" s="870"/>
      <c r="K227" s="870"/>
      <c r="L227" s="39"/>
    </row>
    <row r="228" spans="1:11" s="39" customFormat="1" ht="18.75" customHeight="1">
      <c r="A228" s="36"/>
      <c r="B228" s="868" t="s">
        <v>366</v>
      </c>
      <c r="C228" s="869"/>
      <c r="D228" s="869"/>
      <c r="E228" s="869"/>
      <c r="F228" s="869"/>
      <c r="G228" s="869"/>
      <c r="H228" s="869"/>
      <c r="I228" s="869"/>
      <c r="J228" s="869"/>
      <c r="K228" s="869"/>
    </row>
    <row r="229" spans="1:12" s="40" customFormat="1" ht="30" customHeight="1">
      <c r="A229" s="52"/>
      <c r="B229" s="843" t="s">
        <v>367</v>
      </c>
      <c r="C229" s="843"/>
      <c r="D229" s="843"/>
      <c r="E229" s="843"/>
      <c r="F229" s="843"/>
      <c r="G229" s="843"/>
      <c r="H229" s="843"/>
      <c r="I229" s="843"/>
      <c r="J229" s="843"/>
      <c r="K229" s="843"/>
      <c r="L229" s="39"/>
    </row>
    <row r="230" spans="1:12" s="40" customFormat="1" ht="15">
      <c r="A230" s="52"/>
      <c r="B230" s="870" t="s">
        <v>368</v>
      </c>
      <c r="C230" s="870"/>
      <c r="D230" s="870"/>
      <c r="E230" s="870"/>
      <c r="F230" s="870"/>
      <c r="G230" s="870"/>
      <c r="H230" s="870"/>
      <c r="I230" s="870"/>
      <c r="J230" s="870"/>
      <c r="K230" s="870"/>
      <c r="L230" s="39"/>
    </row>
    <row r="231" spans="1:12" s="40" customFormat="1" ht="95.25" customHeight="1">
      <c r="A231" s="52"/>
      <c r="B231" s="843" t="s">
        <v>369</v>
      </c>
      <c r="C231" s="843"/>
      <c r="D231" s="843"/>
      <c r="E231" s="843"/>
      <c r="F231" s="843"/>
      <c r="G231" s="843"/>
      <c r="H231" s="843"/>
      <c r="I231" s="843"/>
      <c r="J231" s="843"/>
      <c r="K231" s="843"/>
      <c r="L231" s="39"/>
    </row>
    <row r="232" spans="1:11" s="39" customFormat="1" ht="24.75" customHeight="1">
      <c r="A232" s="36" t="s">
        <v>370</v>
      </c>
      <c r="B232" s="37" t="s">
        <v>371</v>
      </c>
      <c r="C232" s="37"/>
      <c r="D232" s="37"/>
      <c r="E232" s="37"/>
      <c r="F232" s="37"/>
      <c r="G232" s="37"/>
      <c r="H232" s="37"/>
      <c r="I232" s="38"/>
      <c r="J232" s="38"/>
      <c r="K232" s="38"/>
    </row>
    <row r="233" spans="1:11" s="39" customFormat="1" ht="16.5" customHeight="1">
      <c r="A233" s="36"/>
      <c r="B233" s="868" t="s">
        <v>372</v>
      </c>
      <c r="C233" s="869"/>
      <c r="D233" s="869"/>
      <c r="E233" s="869"/>
      <c r="F233" s="869"/>
      <c r="G233" s="869"/>
      <c r="H233" s="869"/>
      <c r="I233" s="869"/>
      <c r="J233" s="869"/>
      <c r="K233" s="869"/>
    </row>
    <row r="234" spans="1:12" s="40" customFormat="1" ht="72.75" customHeight="1">
      <c r="A234" s="52"/>
      <c r="B234" s="843" t="s">
        <v>373</v>
      </c>
      <c r="C234" s="843"/>
      <c r="D234" s="843"/>
      <c r="E234" s="843"/>
      <c r="F234" s="843"/>
      <c r="G234" s="843"/>
      <c r="H234" s="843"/>
      <c r="I234" s="843"/>
      <c r="J234" s="843"/>
      <c r="K234" s="843"/>
      <c r="L234" s="39"/>
    </row>
    <row r="235" spans="1:12" s="40" customFormat="1" ht="35.25" customHeight="1">
      <c r="A235" s="53"/>
      <c r="B235" s="865" t="s">
        <v>374</v>
      </c>
      <c r="C235" s="866"/>
      <c r="D235" s="866"/>
      <c r="E235" s="866"/>
      <c r="F235" s="866"/>
      <c r="G235" s="866"/>
      <c r="H235" s="866"/>
      <c r="I235" s="866"/>
      <c r="J235" s="866"/>
      <c r="K235" s="866"/>
      <c r="L235" s="39"/>
    </row>
    <row r="236" spans="1:12" s="40" customFormat="1" ht="35.25" customHeight="1">
      <c r="A236" s="53"/>
      <c r="B236" s="865" t="s">
        <v>375</v>
      </c>
      <c r="C236" s="866"/>
      <c r="D236" s="866"/>
      <c r="E236" s="866"/>
      <c r="F236" s="866"/>
      <c r="G236" s="866"/>
      <c r="H236" s="866"/>
      <c r="I236" s="866"/>
      <c r="J236" s="866"/>
      <c r="K236" s="866"/>
      <c r="L236" s="39"/>
    </row>
    <row r="237" spans="1:11" s="39" customFormat="1" ht="16.5" customHeight="1">
      <c r="A237" s="36"/>
      <c r="B237" s="868" t="s">
        <v>376</v>
      </c>
      <c r="C237" s="869"/>
      <c r="D237" s="869"/>
      <c r="E237" s="869"/>
      <c r="F237" s="869"/>
      <c r="G237" s="869"/>
      <c r="H237" s="869"/>
      <c r="I237" s="869"/>
      <c r="J237" s="869"/>
      <c r="K237" s="869"/>
    </row>
    <row r="238" spans="1:12" s="40" customFormat="1" ht="15">
      <c r="A238" s="52"/>
      <c r="B238" s="843" t="s">
        <v>377</v>
      </c>
      <c r="C238" s="843"/>
      <c r="D238" s="843"/>
      <c r="E238" s="843"/>
      <c r="F238" s="843"/>
      <c r="G238" s="843"/>
      <c r="H238" s="843"/>
      <c r="I238" s="843"/>
      <c r="J238" s="843"/>
      <c r="K238" s="843"/>
      <c r="L238" s="39"/>
    </row>
    <row r="239" spans="1:12" s="40" customFormat="1" ht="35.25" customHeight="1">
      <c r="A239" s="53"/>
      <c r="B239" s="865" t="s">
        <v>378</v>
      </c>
      <c r="C239" s="866"/>
      <c r="D239" s="866"/>
      <c r="E239" s="866"/>
      <c r="F239" s="866"/>
      <c r="G239" s="866"/>
      <c r="H239" s="866"/>
      <c r="I239" s="866"/>
      <c r="J239" s="866"/>
      <c r="K239" s="866"/>
      <c r="L239" s="39"/>
    </row>
    <row r="240" spans="1:12" s="40" customFormat="1" ht="24" customHeight="1">
      <c r="A240" s="53"/>
      <c r="B240" s="847" t="s">
        <v>379</v>
      </c>
      <c r="C240" s="867"/>
      <c r="D240" s="867"/>
      <c r="E240" s="867"/>
      <c r="F240" s="867"/>
      <c r="G240" s="867"/>
      <c r="H240" s="867"/>
      <c r="I240" s="867"/>
      <c r="J240" s="867"/>
      <c r="K240" s="867"/>
      <c r="L240" s="39"/>
    </row>
    <row r="241" spans="1:12" s="40" customFormat="1" ht="24" customHeight="1">
      <c r="A241" s="53"/>
      <c r="B241" s="44"/>
      <c r="C241" s="90"/>
      <c r="D241" s="90"/>
      <c r="E241" s="90"/>
      <c r="F241" s="90"/>
      <c r="G241" s="90"/>
      <c r="H241" s="90"/>
      <c r="I241" s="90"/>
      <c r="J241" s="90"/>
      <c r="K241" s="90"/>
      <c r="L241" s="39"/>
    </row>
    <row r="242" spans="1:12" s="40" customFormat="1" ht="12" customHeight="1">
      <c r="A242" s="53"/>
      <c r="B242" s="44"/>
      <c r="C242" s="90"/>
      <c r="D242" s="90"/>
      <c r="E242" s="90"/>
      <c r="F242" s="90"/>
      <c r="G242" s="90"/>
      <c r="H242" s="90"/>
      <c r="I242" s="90"/>
      <c r="J242" s="90"/>
      <c r="K242" s="90"/>
      <c r="L242" s="39"/>
    </row>
    <row r="243" spans="1:11" s="39" customFormat="1" ht="16.5" customHeight="1">
      <c r="A243" s="36"/>
      <c r="B243" s="868" t="s">
        <v>380</v>
      </c>
      <c r="C243" s="869"/>
      <c r="D243" s="869"/>
      <c r="E243" s="869"/>
      <c r="F243" s="869"/>
      <c r="G243" s="869"/>
      <c r="H243" s="869"/>
      <c r="I243" s="869"/>
      <c r="J243" s="869"/>
      <c r="K243" s="869"/>
    </row>
    <row r="244" spans="1:12" s="40" customFormat="1" ht="61.5" customHeight="1">
      <c r="A244" s="52"/>
      <c r="B244" s="843" t="s">
        <v>381</v>
      </c>
      <c r="C244" s="843"/>
      <c r="D244" s="843"/>
      <c r="E244" s="843"/>
      <c r="F244" s="843"/>
      <c r="G244" s="843"/>
      <c r="H244" s="843"/>
      <c r="I244" s="843"/>
      <c r="J244" s="843"/>
      <c r="K244" s="843"/>
      <c r="L244" s="39"/>
    </row>
    <row r="245" spans="1:12" s="40" customFormat="1" ht="21.75" customHeight="1">
      <c r="A245" s="52"/>
      <c r="B245" s="58"/>
      <c r="C245" s="58"/>
      <c r="D245" s="58"/>
      <c r="E245" s="58"/>
      <c r="F245" s="58"/>
      <c r="G245" s="58"/>
      <c r="H245" s="58"/>
      <c r="I245" s="58"/>
      <c r="J245" s="58"/>
      <c r="K245" s="58"/>
      <c r="L245" s="39"/>
    </row>
    <row r="246" spans="1:12" s="40" customFormat="1" ht="35.25" customHeight="1">
      <c r="A246" s="850" t="s">
        <v>382</v>
      </c>
      <c r="B246" s="850"/>
      <c r="C246" s="850"/>
      <c r="D246" s="850"/>
      <c r="E246" s="850"/>
      <c r="F246" s="850"/>
      <c r="G246" s="850"/>
      <c r="H246" s="850"/>
      <c r="I246" s="850"/>
      <c r="J246" s="850"/>
      <c r="K246" s="850"/>
      <c r="L246" s="39"/>
    </row>
    <row r="247" spans="1:12" s="40" customFormat="1" ht="30" customHeight="1">
      <c r="A247" s="36" t="s">
        <v>105</v>
      </c>
      <c r="B247" s="37" t="s">
        <v>383</v>
      </c>
      <c r="C247" s="37"/>
      <c r="D247" s="37"/>
      <c r="E247" s="37"/>
      <c r="F247" s="37"/>
      <c r="G247" s="37"/>
      <c r="H247" s="37"/>
      <c r="I247" s="312" t="s">
        <v>888</v>
      </c>
      <c r="J247" s="312"/>
      <c r="K247" s="312" t="s">
        <v>884</v>
      </c>
      <c r="L247" s="39"/>
    </row>
    <row r="248" spans="1:11" s="79" customFormat="1" ht="19.5" customHeight="1">
      <c r="A248" s="36"/>
      <c r="B248" s="37" t="s">
        <v>55</v>
      </c>
      <c r="C248" s="37"/>
      <c r="D248" s="37"/>
      <c r="E248" s="37"/>
      <c r="F248" s="37"/>
      <c r="G248" s="37"/>
      <c r="H248" s="37"/>
      <c r="I248" s="22">
        <f>I249+I250+I254</f>
        <v>2652117767</v>
      </c>
      <c r="J248" s="22"/>
      <c r="K248" s="22">
        <f>K249+K250+K254</f>
        <v>19192385331</v>
      </c>
    </row>
    <row r="249" spans="1:12" s="40" customFormat="1" ht="15.75" customHeight="1">
      <c r="A249" s="53"/>
      <c r="B249" s="42" t="s">
        <v>384</v>
      </c>
      <c r="D249" s="42"/>
      <c r="E249" s="42"/>
      <c r="F249" s="42"/>
      <c r="G249" s="42"/>
      <c r="H249" s="42"/>
      <c r="I249" s="561">
        <v>9189187</v>
      </c>
      <c r="J249" s="34"/>
      <c r="K249" s="34">
        <v>2418</v>
      </c>
      <c r="L249" s="39"/>
    </row>
    <row r="250" spans="1:12" s="40" customFormat="1" ht="15.75" customHeight="1">
      <c r="A250" s="53"/>
      <c r="B250" s="42" t="s">
        <v>385</v>
      </c>
      <c r="D250" s="42"/>
      <c r="E250" s="42"/>
      <c r="F250" s="42"/>
      <c r="G250" s="42"/>
      <c r="H250" s="42"/>
      <c r="I250" s="34">
        <f>SUM(I251:I253)</f>
        <v>2642928580</v>
      </c>
      <c r="J250" s="34"/>
      <c r="K250" s="34">
        <f>SUM(K251:K253)</f>
        <v>19192382913</v>
      </c>
      <c r="L250" s="39"/>
    </row>
    <row r="251" spans="1:12" s="40" customFormat="1" ht="15.75" customHeight="1">
      <c r="A251" s="53"/>
      <c r="B251" s="42"/>
      <c r="C251" s="92" t="s">
        <v>386</v>
      </c>
      <c r="D251" s="42"/>
      <c r="E251" s="42"/>
      <c r="F251" s="42"/>
      <c r="G251" s="42"/>
      <c r="H251" s="42"/>
      <c r="I251" s="561">
        <v>2312190508</v>
      </c>
      <c r="J251" s="93"/>
      <c r="K251" s="93">
        <v>18152018466</v>
      </c>
      <c r="L251" s="39"/>
    </row>
    <row r="252" spans="1:12" s="40" customFormat="1" ht="15.75" customHeight="1">
      <c r="A252" s="53"/>
      <c r="B252" s="42"/>
      <c r="C252" s="92" t="s">
        <v>387</v>
      </c>
      <c r="D252" s="42"/>
      <c r="E252" s="42"/>
      <c r="F252" s="42"/>
      <c r="G252" s="94"/>
      <c r="H252" s="42"/>
      <c r="I252" s="93">
        <v>330738072</v>
      </c>
      <c r="J252" s="93"/>
      <c r="K252" s="93">
        <v>1027716429</v>
      </c>
      <c r="L252" s="39"/>
    </row>
    <row r="253" spans="1:12" s="40" customFormat="1" ht="15.75" customHeight="1">
      <c r="A253" s="53"/>
      <c r="B253" s="42"/>
      <c r="C253" s="92" t="s">
        <v>388</v>
      </c>
      <c r="D253" s="42"/>
      <c r="E253" s="42"/>
      <c r="F253" s="42"/>
      <c r="G253" s="95"/>
      <c r="H253" s="42"/>
      <c r="I253" s="91"/>
      <c r="J253" s="93"/>
      <c r="K253" s="93">
        <v>12648018</v>
      </c>
      <c r="L253" s="39"/>
    </row>
    <row r="254" spans="1:12" s="40" customFormat="1" ht="15.75" customHeight="1">
      <c r="A254" s="53"/>
      <c r="B254" s="42"/>
      <c r="C254" s="42" t="s">
        <v>389</v>
      </c>
      <c r="D254" s="42"/>
      <c r="E254" s="42"/>
      <c r="F254" s="42"/>
      <c r="G254" s="42"/>
      <c r="H254" s="42"/>
      <c r="I254" s="34"/>
      <c r="J254" s="34"/>
      <c r="K254" s="34"/>
      <c r="L254" s="39"/>
    </row>
    <row r="255" spans="1:11" s="79" customFormat="1" ht="19.5" customHeight="1">
      <c r="A255" s="36"/>
      <c r="B255" s="37" t="s">
        <v>390</v>
      </c>
      <c r="C255" s="37"/>
      <c r="D255" s="37"/>
      <c r="E255" s="37"/>
      <c r="F255" s="37"/>
      <c r="G255" s="37"/>
      <c r="H255" s="37"/>
      <c r="I255" s="22">
        <f>SUM(I256:I257)</f>
        <v>0</v>
      </c>
      <c r="J255" s="22"/>
      <c r="K255" s="22">
        <f>SUM(K256:K257)</f>
        <v>6566257724</v>
      </c>
    </row>
    <row r="256" spans="1:12" s="40" customFormat="1" ht="15.75" customHeight="1">
      <c r="A256" s="53"/>
      <c r="B256" s="54"/>
      <c r="D256" s="42"/>
      <c r="E256" s="42"/>
      <c r="F256" s="42"/>
      <c r="G256" s="42"/>
      <c r="H256" s="42"/>
      <c r="I256" s="96"/>
      <c r="J256" s="34"/>
      <c r="K256" s="96"/>
      <c r="L256" s="39"/>
    </row>
    <row r="257" spans="1:12" s="40" customFormat="1" ht="15.75" customHeight="1">
      <c r="A257" s="53"/>
      <c r="B257" s="42"/>
      <c r="C257" s="92" t="s">
        <v>1152</v>
      </c>
      <c r="D257" s="42"/>
      <c r="E257" s="42"/>
      <c r="F257" s="42"/>
      <c r="G257" s="42"/>
      <c r="H257" s="42"/>
      <c r="I257" s="34"/>
      <c r="J257" s="34"/>
      <c r="K257" s="93">
        <v>6566257724</v>
      </c>
      <c r="L257" s="39"/>
    </row>
    <row r="258" spans="1:13" s="40" customFormat="1" ht="21" customHeight="1" thickBot="1">
      <c r="A258" s="65"/>
      <c r="B258" s="37"/>
      <c r="C258" s="37" t="s">
        <v>28</v>
      </c>
      <c r="D258" s="55"/>
      <c r="E258" s="55"/>
      <c r="F258" s="55"/>
      <c r="G258" s="55"/>
      <c r="H258" s="55"/>
      <c r="I258" s="97">
        <f>I255+I248</f>
        <v>2652117767</v>
      </c>
      <c r="J258" s="98"/>
      <c r="K258" s="97">
        <f>K255+K248</f>
        <v>25758643055</v>
      </c>
      <c r="L258" s="99">
        <f>I258-'[1]CDKT '!I10</f>
        <v>-206337622</v>
      </c>
      <c r="M258" s="99">
        <f>K258-'[1]CDKT '!K10</f>
        <v>9993889051</v>
      </c>
    </row>
    <row r="259" spans="1:12" s="40" customFormat="1" ht="30" customHeight="1" thickTop="1">
      <c r="A259" s="52" t="s">
        <v>116</v>
      </c>
      <c r="B259" s="37" t="s">
        <v>56</v>
      </c>
      <c r="C259" s="37"/>
      <c r="D259" s="37"/>
      <c r="E259" s="37"/>
      <c r="F259" s="37"/>
      <c r="G259" s="37"/>
      <c r="H259" s="37"/>
      <c r="I259" s="312" t="s">
        <v>888</v>
      </c>
      <c r="J259" s="312"/>
      <c r="K259" s="312" t="s">
        <v>884</v>
      </c>
      <c r="L259" s="39"/>
    </row>
    <row r="260" spans="1:12" s="40" customFormat="1" ht="19.5" customHeight="1">
      <c r="A260" s="52"/>
      <c r="B260" s="42" t="s">
        <v>16</v>
      </c>
      <c r="C260" s="37"/>
      <c r="D260" s="37"/>
      <c r="E260" s="37"/>
      <c r="F260" s="37"/>
      <c r="G260" s="37"/>
      <c r="H260" s="37"/>
      <c r="I260" s="34">
        <f>I261</f>
        <v>4034918211</v>
      </c>
      <c r="J260" s="22"/>
      <c r="K260" s="93">
        <f>K261</f>
        <v>6014142088</v>
      </c>
      <c r="L260" s="39"/>
    </row>
    <row r="261" spans="1:12" s="67" customFormat="1" ht="19.5" customHeight="1">
      <c r="A261" s="74"/>
      <c r="B261" s="55"/>
      <c r="C261" s="55" t="s">
        <v>391</v>
      </c>
      <c r="D261" s="55"/>
      <c r="E261" s="55"/>
      <c r="F261" s="55"/>
      <c r="G261" s="55"/>
      <c r="H261" s="55"/>
      <c r="I261" s="806">
        <v>4034918211</v>
      </c>
      <c r="J261" s="93"/>
      <c r="K261" s="93">
        <v>6014142088</v>
      </c>
      <c r="L261" s="66"/>
    </row>
    <row r="262" spans="1:13" s="40" customFormat="1" ht="21" customHeight="1" thickBot="1">
      <c r="A262" s="65"/>
      <c r="B262" s="37"/>
      <c r="C262" s="37" t="s">
        <v>28</v>
      </c>
      <c r="D262" s="55"/>
      <c r="E262" s="55"/>
      <c r="F262" s="55"/>
      <c r="G262" s="55"/>
      <c r="H262" s="55"/>
      <c r="I262" s="100">
        <f>I260</f>
        <v>4034918211</v>
      </c>
      <c r="J262" s="98"/>
      <c r="K262" s="97">
        <f>K260</f>
        <v>6014142088</v>
      </c>
      <c r="L262" s="99">
        <f>I262-'[1]CDKT '!I14</f>
        <v>-4691041789</v>
      </c>
      <c r="M262" s="99">
        <f>K262-'[1]CDKT '!K14</f>
        <v>-1511817912</v>
      </c>
    </row>
    <row r="263" spans="1:12" s="40" customFormat="1" ht="19.5" customHeight="1" hidden="1">
      <c r="A263" s="52"/>
      <c r="B263" s="37"/>
      <c r="C263" s="37"/>
      <c r="D263" s="37"/>
      <c r="E263" s="858" t="str">
        <f>'[1]TTC'!D14</f>
        <v>30/09/2012</v>
      </c>
      <c r="F263" s="858"/>
      <c r="G263" s="858"/>
      <c r="H263" s="55"/>
      <c r="I263" s="861" t="str">
        <f>'[1]TTC'!D13</f>
        <v>01/07/2012</v>
      </c>
      <c r="J263" s="861"/>
      <c r="K263" s="861"/>
      <c r="L263" s="59" t="s">
        <v>392</v>
      </c>
    </row>
    <row r="264" spans="1:12" s="40" customFormat="1" ht="19.5" customHeight="1" hidden="1">
      <c r="A264" s="52"/>
      <c r="B264" s="37"/>
      <c r="C264" s="37"/>
      <c r="D264" s="37"/>
      <c r="E264" s="101" t="s">
        <v>393</v>
      </c>
      <c r="F264" s="102"/>
      <c r="G264" s="101" t="s">
        <v>394</v>
      </c>
      <c r="H264" s="103"/>
      <c r="I264" s="104" t="s">
        <v>393</v>
      </c>
      <c r="J264" s="105"/>
      <c r="K264" s="104" t="s">
        <v>394</v>
      </c>
      <c r="L264" s="39"/>
    </row>
    <row r="265" spans="1:12" s="40" customFormat="1" ht="15.75" customHeight="1" hidden="1">
      <c r="A265" s="53"/>
      <c r="B265" s="42" t="s">
        <v>395</v>
      </c>
      <c r="C265" s="42"/>
      <c r="D265" s="42"/>
      <c r="E265" s="42"/>
      <c r="F265" s="42"/>
      <c r="G265" s="42"/>
      <c r="H265" s="42"/>
      <c r="I265" s="34"/>
      <c r="J265" s="34"/>
      <c r="K265" s="34"/>
      <c r="L265" s="59" t="s">
        <v>396</v>
      </c>
    </row>
    <row r="266" spans="1:11" s="66" customFormat="1" ht="15.75" customHeight="1" hidden="1">
      <c r="A266" s="65"/>
      <c r="B266" s="55"/>
      <c r="C266" s="55" t="s">
        <v>397</v>
      </c>
      <c r="D266" s="55"/>
      <c r="E266" s="55"/>
      <c r="F266" s="55"/>
      <c r="G266" s="55"/>
      <c r="H266" s="55"/>
      <c r="I266" s="93"/>
      <c r="J266" s="93"/>
      <c r="K266" s="93"/>
    </row>
    <row r="267" spans="1:12" s="40" customFormat="1" ht="15.75" customHeight="1" hidden="1">
      <c r="A267" s="53"/>
      <c r="B267" s="42" t="s">
        <v>398</v>
      </c>
      <c r="C267" s="42"/>
      <c r="D267" s="42"/>
      <c r="E267" s="42"/>
      <c r="F267" s="42"/>
      <c r="G267" s="42"/>
      <c r="H267" s="42"/>
      <c r="I267" s="34"/>
      <c r="J267" s="34"/>
      <c r="K267" s="34"/>
      <c r="L267" s="39"/>
    </row>
    <row r="268" spans="1:12" s="40" customFormat="1" ht="15.75" customHeight="1" hidden="1">
      <c r="A268" s="53"/>
      <c r="B268" s="42"/>
      <c r="C268" s="55" t="s">
        <v>397</v>
      </c>
      <c r="D268" s="42"/>
      <c r="E268" s="42"/>
      <c r="F268" s="42"/>
      <c r="G268" s="42"/>
      <c r="H268" s="42"/>
      <c r="I268" s="34"/>
      <c r="J268" s="34"/>
      <c r="K268" s="34"/>
      <c r="L268" s="39"/>
    </row>
    <row r="269" spans="1:12" s="40" customFormat="1" ht="30" customHeight="1" hidden="1">
      <c r="A269" s="53"/>
      <c r="B269" s="862" t="s">
        <v>399</v>
      </c>
      <c r="C269" s="862"/>
      <c r="D269" s="106"/>
      <c r="E269" s="106"/>
      <c r="F269" s="106"/>
      <c r="G269" s="106"/>
      <c r="H269" s="42"/>
      <c r="I269" s="34"/>
      <c r="J269" s="34"/>
      <c r="K269" s="34"/>
      <c r="L269" s="59" t="s">
        <v>400</v>
      </c>
    </row>
    <row r="270" spans="1:13" s="40" customFormat="1" ht="21" customHeight="1" hidden="1">
      <c r="A270" s="107"/>
      <c r="B270" s="37"/>
      <c r="C270" s="37" t="s">
        <v>28</v>
      </c>
      <c r="D270" s="55"/>
      <c r="E270" s="108">
        <f>E265+E267+E269</f>
        <v>0</v>
      </c>
      <c r="F270" s="108"/>
      <c r="G270" s="108">
        <f>G265+G267+G269</f>
        <v>0</v>
      </c>
      <c r="H270" s="55"/>
      <c r="I270" s="97">
        <f>I265+I267+I269</f>
        <v>0</v>
      </c>
      <c r="J270" s="97"/>
      <c r="K270" s="97">
        <f>K265+K267+K269</f>
        <v>0</v>
      </c>
      <c r="L270" s="99">
        <f>G270-'[1]CDKT '!I13</f>
        <v>-8725960000</v>
      </c>
      <c r="M270" s="99">
        <f>K270-'[1]CDKT '!K13</f>
        <v>-7525960000</v>
      </c>
    </row>
    <row r="271" spans="1:11" s="39" customFormat="1" ht="30" customHeight="1" hidden="1" thickTop="1">
      <c r="A271" s="109"/>
      <c r="B271" s="37" t="s">
        <v>401</v>
      </c>
      <c r="C271" s="42"/>
      <c r="D271" s="42"/>
      <c r="E271" s="42"/>
      <c r="F271" s="42"/>
      <c r="G271" s="42"/>
      <c r="H271" s="42"/>
      <c r="I271" s="34"/>
      <c r="J271" s="34"/>
      <c r="K271" s="34"/>
    </row>
    <row r="272" spans="1:12" s="40" customFormat="1" ht="30" customHeight="1" thickTop="1">
      <c r="A272" s="36" t="s">
        <v>120</v>
      </c>
      <c r="B272" s="37" t="s">
        <v>402</v>
      </c>
      <c r="C272" s="37"/>
      <c r="D272" s="37"/>
      <c r="E272" s="37"/>
      <c r="F272" s="37"/>
      <c r="G272" s="37"/>
      <c r="H272" s="81"/>
      <c r="I272" s="312" t="s">
        <v>888</v>
      </c>
      <c r="J272" s="312"/>
      <c r="K272" s="312" t="s">
        <v>884</v>
      </c>
      <c r="L272" s="59"/>
    </row>
    <row r="273" spans="1:12" s="40" customFormat="1" ht="15.75" customHeight="1" hidden="1">
      <c r="A273" s="53"/>
      <c r="B273" s="42" t="s">
        <v>403</v>
      </c>
      <c r="C273" s="42"/>
      <c r="D273" s="42"/>
      <c r="E273" s="42"/>
      <c r="F273" s="42"/>
      <c r="G273" s="42"/>
      <c r="H273" s="42"/>
      <c r="I273" s="34"/>
      <c r="J273" s="34"/>
      <c r="K273" s="34"/>
      <c r="L273" s="39"/>
    </row>
    <row r="274" spans="1:12" s="40" customFormat="1" ht="15.75" customHeight="1" hidden="1">
      <c r="A274" s="53"/>
      <c r="B274" s="42" t="s">
        <v>404</v>
      </c>
      <c r="C274" s="42"/>
      <c r="D274" s="42"/>
      <c r="E274" s="42"/>
      <c r="F274" s="42"/>
      <c r="G274" s="42"/>
      <c r="H274" s="42"/>
      <c r="I274" s="34"/>
      <c r="J274" s="34"/>
      <c r="K274" s="34"/>
      <c r="L274" s="39"/>
    </row>
    <row r="275" spans="1:12" s="40" customFormat="1" ht="15.75" customHeight="1">
      <c r="A275" s="53"/>
      <c r="B275" s="42" t="s">
        <v>1153</v>
      </c>
      <c r="C275" s="42"/>
      <c r="D275" s="42"/>
      <c r="E275" s="42"/>
      <c r="F275" s="42"/>
      <c r="G275" s="42"/>
      <c r="H275" s="42"/>
      <c r="I275" s="34">
        <f>CDKT!I17</f>
        <v>28255233690</v>
      </c>
      <c r="J275" s="34"/>
      <c r="K275" s="34">
        <v>34442693922</v>
      </c>
      <c r="L275" s="39"/>
    </row>
    <row r="276" spans="1:12" s="40" customFormat="1" ht="15.75" customHeight="1">
      <c r="A276" s="53"/>
      <c r="B276" s="55"/>
      <c r="C276" s="55" t="s">
        <v>1154</v>
      </c>
      <c r="D276" s="42"/>
      <c r="E276" s="42"/>
      <c r="F276" s="42"/>
      <c r="G276" s="42"/>
      <c r="H276" s="42"/>
      <c r="I276" s="34"/>
      <c r="J276" s="34"/>
      <c r="K276" s="93">
        <v>34442693922</v>
      </c>
      <c r="L276" s="39"/>
    </row>
    <row r="277" spans="1:12" s="40" customFormat="1" ht="15.75" customHeight="1">
      <c r="A277" s="53"/>
      <c r="B277" s="42" t="s">
        <v>1155</v>
      </c>
      <c r="C277" s="42"/>
      <c r="D277" s="42"/>
      <c r="E277" s="42"/>
      <c r="F277" s="42"/>
      <c r="G277" s="42"/>
      <c r="H277" s="42"/>
      <c r="I277" s="34">
        <f>CDKT!I18</f>
        <v>9099633172</v>
      </c>
      <c r="J277" s="34"/>
      <c r="K277" s="34">
        <v>4505523730</v>
      </c>
      <c r="L277" s="39"/>
    </row>
    <row r="278" spans="1:12" s="40" customFormat="1" ht="15.75" customHeight="1">
      <c r="A278" s="53"/>
      <c r="B278" s="42"/>
      <c r="C278" s="55" t="s">
        <v>1156</v>
      </c>
      <c r="D278" s="42"/>
      <c r="E278" s="42"/>
      <c r="F278" s="42"/>
      <c r="G278" s="42"/>
      <c r="H278" s="42"/>
      <c r="I278" s="34"/>
      <c r="J278" s="34"/>
      <c r="K278" s="93">
        <v>835636591</v>
      </c>
      <c r="L278" s="39"/>
    </row>
    <row r="279" spans="1:12" s="40" customFormat="1" ht="15.75" customHeight="1">
      <c r="A279" s="53"/>
      <c r="B279" s="55"/>
      <c r="C279" s="55" t="s">
        <v>1157</v>
      </c>
      <c r="D279" s="42"/>
      <c r="E279" s="42"/>
      <c r="F279" s="42"/>
      <c r="G279" s="42"/>
      <c r="H279" s="42"/>
      <c r="I279" s="34"/>
      <c r="J279" s="34"/>
      <c r="K279" s="93">
        <v>3669887139</v>
      </c>
      <c r="L279" s="39"/>
    </row>
    <row r="280" spans="1:12" s="40" customFormat="1" ht="15.75" customHeight="1">
      <c r="A280" s="53"/>
      <c r="B280" s="42" t="s">
        <v>29</v>
      </c>
      <c r="C280" s="42"/>
      <c r="D280" s="42"/>
      <c r="E280" s="42"/>
      <c r="F280" s="42"/>
      <c r="G280" s="42"/>
      <c r="H280" s="42"/>
      <c r="I280" s="34">
        <f>SUM(I281:I284)</f>
        <v>2436074986</v>
      </c>
      <c r="J280" s="34">
        <f>SUM(J281:J282)</f>
        <v>0</v>
      </c>
      <c r="K280" s="34">
        <v>2420935763</v>
      </c>
      <c r="L280" s="39"/>
    </row>
    <row r="281" spans="1:12" s="67" customFormat="1" ht="15.75" customHeight="1">
      <c r="A281" s="65"/>
      <c r="B281" s="55"/>
      <c r="C281" s="67" t="s">
        <v>24</v>
      </c>
      <c r="D281" s="55"/>
      <c r="E281" s="55"/>
      <c r="F281" s="55"/>
      <c r="G281" s="55"/>
      <c r="H281" s="55"/>
      <c r="I281" s="91">
        <v>625482832</v>
      </c>
      <c r="J281" s="93"/>
      <c r="K281" s="93">
        <v>570656076</v>
      </c>
      <c r="L281" s="66"/>
    </row>
    <row r="282" spans="1:12" s="67" customFormat="1" ht="15.75" customHeight="1">
      <c r="A282" s="65"/>
      <c r="B282" s="55"/>
      <c r="C282" s="67" t="s">
        <v>1158</v>
      </c>
      <c r="D282" s="55"/>
      <c r="E282" s="55"/>
      <c r="F282" s="55"/>
      <c r="G282" s="55"/>
      <c r="H282" s="55"/>
      <c r="I282" s="93">
        <v>1761948419</v>
      </c>
      <c r="J282" s="93"/>
      <c r="K282" s="93">
        <v>1761948419</v>
      </c>
      <c r="L282" s="66"/>
    </row>
    <row r="283" spans="1:12" s="67" customFormat="1" ht="15.75" customHeight="1">
      <c r="A283" s="65"/>
      <c r="B283" s="55"/>
      <c r="C283" s="67" t="s">
        <v>1159</v>
      </c>
      <c r="D283" s="55"/>
      <c r="E283" s="55"/>
      <c r="F283" s="55"/>
      <c r="G283" s="55"/>
      <c r="H283" s="55"/>
      <c r="I283" s="93">
        <v>6530985</v>
      </c>
      <c r="J283" s="93"/>
      <c r="K283" s="93">
        <v>22195294</v>
      </c>
      <c r="L283" s="66"/>
    </row>
    <row r="284" spans="1:12" s="67" customFormat="1" ht="15.75" customHeight="1">
      <c r="A284" s="65"/>
      <c r="B284" s="55"/>
      <c r="C284" s="67" t="s">
        <v>29</v>
      </c>
      <c r="D284" s="55"/>
      <c r="E284" s="55"/>
      <c r="F284" s="55"/>
      <c r="G284" s="55"/>
      <c r="H284" s="55"/>
      <c r="I284" s="93">
        <f>2441198986-I283-I282-I281-5124000</f>
        <v>42112750</v>
      </c>
      <c r="J284" s="93"/>
      <c r="K284" s="93">
        <v>66135974</v>
      </c>
      <c r="L284" s="66"/>
    </row>
    <row r="285" spans="1:13" s="40" customFormat="1" ht="21" customHeight="1" thickBot="1">
      <c r="A285" s="65"/>
      <c r="B285" s="37"/>
      <c r="C285" s="37" t="s">
        <v>28</v>
      </c>
      <c r="D285" s="55"/>
      <c r="E285" s="55"/>
      <c r="F285" s="55"/>
      <c r="G285" s="55"/>
      <c r="H285" s="55"/>
      <c r="I285" s="97">
        <f>I273+I274+I275+I280</f>
        <v>30691308676</v>
      </c>
      <c r="J285" s="22"/>
      <c r="K285" s="97">
        <f>K273+K274+K275+K277+K280</f>
        <v>41369153415</v>
      </c>
      <c r="L285" s="99">
        <f>I285-'[1]CDKT '!I21</f>
        <v>26772668474</v>
      </c>
      <c r="M285" s="99">
        <f>K285-'[1]CDKT '!K21</f>
        <v>36924467269</v>
      </c>
    </row>
    <row r="286" spans="1:13" s="40" customFormat="1" ht="21" customHeight="1" thickTop="1">
      <c r="A286" s="65"/>
      <c r="B286" s="37" t="s">
        <v>1160</v>
      </c>
      <c r="C286" s="37"/>
      <c r="D286" s="55"/>
      <c r="E286" s="55"/>
      <c r="F286" s="55"/>
      <c r="G286" s="55"/>
      <c r="H286" s="55"/>
      <c r="I286" s="312" t="s">
        <v>888</v>
      </c>
      <c r="J286" s="312"/>
      <c r="K286" s="312" t="s">
        <v>884</v>
      </c>
      <c r="L286" s="99"/>
      <c r="M286" s="99"/>
    </row>
    <row r="287" spans="1:13" s="40" customFormat="1" ht="21" customHeight="1">
      <c r="A287" s="65"/>
      <c r="B287" s="42" t="s">
        <v>88</v>
      </c>
      <c r="C287" s="37"/>
      <c r="D287" s="55"/>
      <c r="E287" s="55"/>
      <c r="F287" s="55"/>
      <c r="G287" s="55"/>
      <c r="H287" s="55"/>
      <c r="I287" s="585">
        <f>-CDKT!I22</f>
        <v>3951393080</v>
      </c>
      <c r="J287" s="22"/>
      <c r="K287" s="34">
        <v>2438697330</v>
      </c>
      <c r="L287" s="99"/>
      <c r="M287" s="99"/>
    </row>
    <row r="288" spans="1:13" s="40" customFormat="1" ht="21" customHeight="1">
      <c r="A288" s="65"/>
      <c r="B288" s="42" t="s">
        <v>1161</v>
      </c>
      <c r="C288" s="37"/>
      <c r="D288" s="55"/>
      <c r="E288" s="55"/>
      <c r="F288" s="55"/>
      <c r="G288" s="55"/>
      <c r="H288" s="55"/>
      <c r="I288" s="34"/>
      <c r="J288" s="22"/>
      <c r="K288" s="22"/>
      <c r="L288" s="99"/>
      <c r="M288" s="99"/>
    </row>
    <row r="289" spans="1:13" s="40" customFormat="1" ht="21" customHeight="1">
      <c r="A289" s="65"/>
      <c r="B289" s="42" t="s">
        <v>9</v>
      </c>
      <c r="C289" s="37"/>
      <c r="D289" s="55"/>
      <c r="E289" s="55"/>
      <c r="F289" s="55"/>
      <c r="G289" s="55"/>
      <c r="H289" s="55"/>
      <c r="I289" s="34"/>
      <c r="J289" s="22"/>
      <c r="K289" s="22"/>
      <c r="L289" s="99"/>
      <c r="M289" s="99"/>
    </row>
    <row r="290" spans="1:13" s="40" customFormat="1" ht="21" customHeight="1">
      <c r="A290" s="65"/>
      <c r="B290" s="42" t="s">
        <v>90</v>
      </c>
      <c r="C290" s="37"/>
      <c r="D290" s="55"/>
      <c r="E290" s="55"/>
      <c r="F290" s="55"/>
      <c r="G290" s="55"/>
      <c r="H290" s="55"/>
      <c r="I290" s="34"/>
      <c r="J290" s="22"/>
      <c r="K290" s="22"/>
      <c r="L290" s="99"/>
      <c r="M290" s="99"/>
    </row>
    <row r="291" spans="1:13" s="40" customFormat="1" ht="21" customHeight="1">
      <c r="A291" s="65"/>
      <c r="B291" s="42"/>
      <c r="C291" s="37"/>
      <c r="D291" s="55"/>
      <c r="E291" s="55"/>
      <c r="F291" s="55"/>
      <c r="G291" s="55"/>
      <c r="H291" s="55"/>
      <c r="I291" s="34"/>
      <c r="J291" s="22"/>
      <c r="K291" s="22"/>
      <c r="L291" s="99"/>
      <c r="M291" s="99"/>
    </row>
    <row r="292" spans="1:13" s="40" customFormat="1" ht="21" customHeight="1">
      <c r="A292" s="65"/>
      <c r="B292" s="42"/>
      <c r="C292" s="37"/>
      <c r="D292" s="55"/>
      <c r="E292" s="55"/>
      <c r="F292" s="55"/>
      <c r="G292" s="55"/>
      <c r="H292" s="55"/>
      <c r="I292" s="34"/>
      <c r="J292" s="22"/>
      <c r="K292" s="22"/>
      <c r="L292" s="99"/>
      <c r="M292" s="99"/>
    </row>
    <row r="293" spans="1:13" s="40" customFormat="1" ht="21" customHeight="1">
      <c r="A293" s="65"/>
      <c r="B293" s="42"/>
      <c r="C293" s="37"/>
      <c r="D293" s="55"/>
      <c r="E293" s="55"/>
      <c r="F293" s="55"/>
      <c r="G293" s="55"/>
      <c r="H293" s="55"/>
      <c r="I293" s="34"/>
      <c r="J293" s="22"/>
      <c r="K293" s="22"/>
      <c r="L293" s="99"/>
      <c r="M293" s="99"/>
    </row>
    <row r="294" spans="1:12" s="40" customFormat="1" ht="30" customHeight="1">
      <c r="A294" s="36" t="s">
        <v>126</v>
      </c>
      <c r="B294" s="37" t="s">
        <v>60</v>
      </c>
      <c r="C294" s="37"/>
      <c r="D294" s="37"/>
      <c r="E294" s="37"/>
      <c r="F294" s="37"/>
      <c r="G294" s="37"/>
      <c r="H294" s="37"/>
      <c r="I294" s="312" t="s">
        <v>888</v>
      </c>
      <c r="J294" s="312"/>
      <c r="K294" s="312" t="s">
        <v>884</v>
      </c>
      <c r="L294" s="59"/>
    </row>
    <row r="295" spans="1:12" s="40" customFormat="1" ht="15.75" customHeight="1">
      <c r="A295" s="53"/>
      <c r="B295" s="42" t="s">
        <v>405</v>
      </c>
      <c r="C295" s="42"/>
      <c r="D295" s="42"/>
      <c r="E295" s="42"/>
      <c r="F295" s="42"/>
      <c r="G295" s="42"/>
      <c r="H295" s="42"/>
      <c r="I295" s="34"/>
      <c r="J295" s="34"/>
      <c r="K295" s="34"/>
      <c r="L295" s="39"/>
    </row>
    <row r="296" spans="1:12" s="40" customFormat="1" ht="15.75" customHeight="1">
      <c r="A296" s="53"/>
      <c r="B296" s="42" t="s">
        <v>31</v>
      </c>
      <c r="C296" s="42"/>
      <c r="D296" s="42"/>
      <c r="E296" s="42"/>
      <c r="F296" s="42"/>
      <c r="G296" s="42"/>
      <c r="H296" s="42"/>
      <c r="I296" s="561">
        <v>25427481866</v>
      </c>
      <c r="J296" s="34"/>
      <c r="K296" s="34">
        <v>17149177818</v>
      </c>
      <c r="L296" s="39"/>
    </row>
    <row r="297" spans="1:12" s="40" customFormat="1" ht="15.75" customHeight="1">
      <c r="A297" s="53"/>
      <c r="B297" s="42" t="s">
        <v>406</v>
      </c>
      <c r="C297" s="42"/>
      <c r="D297" s="42"/>
      <c r="E297" s="42"/>
      <c r="F297" s="42"/>
      <c r="G297" s="42"/>
      <c r="H297" s="42"/>
      <c r="I297" s="561">
        <v>1329504700</v>
      </c>
      <c r="J297" s="34"/>
      <c r="K297" s="34">
        <v>173678514</v>
      </c>
      <c r="L297" s="39"/>
    </row>
    <row r="298" spans="1:12" s="40" customFormat="1" ht="15.75" customHeight="1">
      <c r="A298" s="53"/>
      <c r="B298" s="42" t="s">
        <v>407</v>
      </c>
      <c r="C298" s="42"/>
      <c r="D298" s="42"/>
      <c r="E298" s="42"/>
      <c r="F298" s="42"/>
      <c r="G298" s="42"/>
      <c r="H298" s="42"/>
      <c r="I298" s="561">
        <v>18199746366</v>
      </c>
      <c r="J298" s="34"/>
      <c r="K298" s="34">
        <v>9342822959</v>
      </c>
      <c r="L298" s="39"/>
    </row>
    <row r="299" spans="1:12" s="40" customFormat="1" ht="15.75" customHeight="1">
      <c r="A299" s="53"/>
      <c r="B299" s="42" t="s">
        <v>408</v>
      </c>
      <c r="C299" s="42"/>
      <c r="D299" s="42"/>
      <c r="E299" s="42"/>
      <c r="F299" s="42"/>
      <c r="G299" s="42"/>
      <c r="H299" s="42"/>
      <c r="I299" s="561">
        <v>12938258091</v>
      </c>
      <c r="J299" s="34"/>
      <c r="K299" s="34">
        <v>6215084498</v>
      </c>
      <c r="L299" s="39"/>
    </row>
    <row r="300" spans="1:12" s="40" customFormat="1" ht="15.75" customHeight="1" hidden="1">
      <c r="A300" s="53"/>
      <c r="B300" s="42" t="s">
        <v>409</v>
      </c>
      <c r="C300" s="42"/>
      <c r="D300" s="42"/>
      <c r="E300" s="42"/>
      <c r="F300" s="42"/>
      <c r="G300" s="42"/>
      <c r="H300" s="42"/>
      <c r="I300" s="561"/>
      <c r="J300" s="34"/>
      <c r="K300" s="34"/>
      <c r="L300" s="39"/>
    </row>
    <row r="301" spans="1:12" s="40" customFormat="1" ht="15.75" customHeight="1">
      <c r="A301" s="53"/>
      <c r="B301" s="42" t="s">
        <v>32</v>
      </c>
      <c r="C301" s="42"/>
      <c r="D301" s="42"/>
      <c r="E301" s="42"/>
      <c r="F301" s="42"/>
      <c r="G301" s="42"/>
      <c r="H301" s="42"/>
      <c r="I301" s="561">
        <v>872671336</v>
      </c>
      <c r="J301" s="34"/>
      <c r="K301" s="34">
        <v>36245837537</v>
      </c>
      <c r="L301" s="39"/>
    </row>
    <row r="302" spans="1:12" s="40" customFormat="1" ht="15.75" customHeight="1" hidden="1">
      <c r="A302" s="53"/>
      <c r="B302" s="42" t="s">
        <v>410</v>
      </c>
      <c r="C302" s="42"/>
      <c r="D302" s="42"/>
      <c r="E302" s="42"/>
      <c r="F302" s="42"/>
      <c r="G302" s="42"/>
      <c r="H302" s="42"/>
      <c r="I302" s="34"/>
      <c r="J302" s="34"/>
      <c r="K302" s="34"/>
      <c r="L302" s="39"/>
    </row>
    <row r="303" spans="1:12" s="40" customFormat="1" ht="15.75" customHeight="1" hidden="1">
      <c r="A303" s="53"/>
      <c r="B303" s="42" t="s">
        <v>411</v>
      </c>
      <c r="C303" s="42"/>
      <c r="D303" s="42"/>
      <c r="E303" s="42"/>
      <c r="F303" s="42"/>
      <c r="G303" s="42"/>
      <c r="H303" s="42"/>
      <c r="I303" s="34"/>
      <c r="J303" s="34"/>
      <c r="K303" s="34"/>
      <c r="L303" s="39"/>
    </row>
    <row r="304" spans="1:13" s="40" customFormat="1" ht="21" customHeight="1">
      <c r="A304" s="65"/>
      <c r="B304" s="37"/>
      <c r="C304" s="37" t="s">
        <v>33</v>
      </c>
      <c r="D304" s="55"/>
      <c r="E304" s="55"/>
      <c r="F304" s="55"/>
      <c r="G304" s="55"/>
      <c r="H304" s="55"/>
      <c r="I304" s="110">
        <f>SUM(I295:I303)</f>
        <v>58767662359</v>
      </c>
      <c r="J304" s="22"/>
      <c r="K304" s="110">
        <f>SUM(K295:K303)</f>
        <v>69126601326</v>
      </c>
      <c r="L304" s="99">
        <f>I304-'[1]CDKT '!I24</f>
        <v>-4079301073</v>
      </c>
      <c r="M304" s="99">
        <f>K304-'[1]CDKT '!K24</f>
        <v>19640012413</v>
      </c>
    </row>
    <row r="305" spans="1:12" s="40" customFormat="1" ht="19.5" customHeight="1">
      <c r="A305" s="53"/>
      <c r="B305" s="42"/>
      <c r="C305" s="42" t="s">
        <v>412</v>
      </c>
      <c r="D305" s="42"/>
      <c r="E305" s="42"/>
      <c r="F305" s="42"/>
      <c r="G305" s="42"/>
      <c r="H305" s="53"/>
      <c r="I305" s="91">
        <f>CDKT!I25</f>
        <v>-1532351189</v>
      </c>
      <c r="J305" s="112"/>
      <c r="K305" s="34">
        <v>-2761606680</v>
      </c>
      <c r="L305" s="39"/>
    </row>
    <row r="306" spans="1:13" s="40" customFormat="1" ht="21" customHeight="1" thickBot="1">
      <c r="A306" s="65"/>
      <c r="B306" s="37"/>
      <c r="C306" s="37" t="s">
        <v>17</v>
      </c>
      <c r="D306" s="55"/>
      <c r="E306" s="55"/>
      <c r="F306" s="55"/>
      <c r="G306" s="55"/>
      <c r="H306" s="55"/>
      <c r="I306" s="97">
        <f>I304+I305</f>
        <v>57235311170</v>
      </c>
      <c r="J306" s="22"/>
      <c r="K306" s="97">
        <f>K304+K305</f>
        <v>66364994646</v>
      </c>
      <c r="L306" s="99">
        <f>I306-'[1]CDKT '!I23</f>
        <v>-4874607027</v>
      </c>
      <c r="M306" s="99">
        <f>K306-'[1]CDKT '!K23</f>
        <v>17615450968</v>
      </c>
    </row>
    <row r="307" spans="1:12" s="40" customFormat="1" ht="15.75" customHeight="1" hidden="1">
      <c r="A307" s="53"/>
      <c r="B307" s="82" t="s">
        <v>413</v>
      </c>
      <c r="C307" s="82"/>
      <c r="D307" s="82"/>
      <c r="E307" s="82"/>
      <c r="F307" s="82"/>
      <c r="G307" s="82"/>
      <c r="H307" s="82"/>
      <c r="I307" s="34"/>
      <c r="J307" s="34"/>
      <c r="K307" s="34"/>
      <c r="L307" s="39"/>
    </row>
    <row r="308" spans="1:12" s="40" customFormat="1" ht="15.75" customHeight="1" hidden="1">
      <c r="A308" s="53"/>
      <c r="B308" s="82" t="s">
        <v>414</v>
      </c>
      <c r="C308" s="82"/>
      <c r="D308" s="82"/>
      <c r="E308" s="82"/>
      <c r="F308" s="82"/>
      <c r="G308" s="82"/>
      <c r="H308" s="82"/>
      <c r="I308" s="34"/>
      <c r="J308" s="34"/>
      <c r="K308" s="34"/>
      <c r="L308" s="39"/>
    </row>
    <row r="309" spans="1:12" s="40" customFormat="1" ht="15.75" customHeight="1" hidden="1">
      <c r="A309" s="53"/>
      <c r="B309" s="82" t="s">
        <v>415</v>
      </c>
      <c r="C309" s="82"/>
      <c r="D309" s="82"/>
      <c r="E309" s="82"/>
      <c r="F309" s="82"/>
      <c r="G309" s="82"/>
      <c r="H309" s="82"/>
      <c r="I309" s="34"/>
      <c r="J309" s="34"/>
      <c r="K309" s="34"/>
      <c r="L309" s="39"/>
    </row>
    <row r="310" spans="1:12" s="40" customFormat="1" ht="19.5" customHeight="1" hidden="1">
      <c r="A310" s="53"/>
      <c r="B310" s="113" t="s">
        <v>416</v>
      </c>
      <c r="C310" s="82"/>
      <c r="D310" s="82"/>
      <c r="E310" s="82"/>
      <c r="F310" s="82"/>
      <c r="G310" s="82"/>
      <c r="H310" s="82"/>
      <c r="I310" s="34"/>
      <c r="J310" s="34"/>
      <c r="K310" s="34"/>
      <c r="L310" s="39"/>
    </row>
    <row r="311" spans="1:12" s="40" customFormat="1" ht="19.5" customHeight="1" hidden="1">
      <c r="A311" s="53"/>
      <c r="B311" s="114" t="s">
        <v>417</v>
      </c>
      <c r="C311" s="82"/>
      <c r="D311" s="82"/>
      <c r="E311" s="82"/>
      <c r="F311" s="82"/>
      <c r="G311" s="82"/>
      <c r="H311" s="82"/>
      <c r="I311" s="34"/>
      <c r="J311" s="34"/>
      <c r="K311" s="34"/>
      <c r="L311" s="39"/>
    </row>
    <row r="312" spans="1:12" s="40" customFormat="1" ht="19.5" customHeight="1" thickTop="1">
      <c r="A312" s="53"/>
      <c r="B312" s="114"/>
      <c r="C312" s="82"/>
      <c r="D312" s="82"/>
      <c r="E312" s="82"/>
      <c r="F312" s="82"/>
      <c r="G312" s="82"/>
      <c r="H312" s="82"/>
      <c r="I312" s="34"/>
      <c r="J312" s="34"/>
      <c r="K312" s="34"/>
      <c r="L312" s="39"/>
    </row>
    <row r="313" spans="1:12" s="40" customFormat="1" ht="30" customHeight="1">
      <c r="A313" s="36" t="s">
        <v>128</v>
      </c>
      <c r="B313" s="37" t="s">
        <v>30</v>
      </c>
      <c r="C313" s="37"/>
      <c r="D313" s="37"/>
      <c r="E313" s="37"/>
      <c r="F313" s="37"/>
      <c r="G313" s="37"/>
      <c r="H313" s="37"/>
      <c r="I313" s="312" t="s">
        <v>888</v>
      </c>
      <c r="J313" s="312"/>
      <c r="K313" s="312" t="s">
        <v>884</v>
      </c>
      <c r="L313" s="59"/>
    </row>
    <row r="314" spans="1:12" s="40" customFormat="1" ht="15">
      <c r="A314" s="36"/>
      <c r="B314" s="37" t="s">
        <v>1162</v>
      </c>
      <c r="C314" s="37"/>
      <c r="D314" s="37"/>
      <c r="E314" s="37"/>
      <c r="F314" s="37"/>
      <c r="G314" s="37"/>
      <c r="H314" s="37"/>
      <c r="I314" s="22">
        <f>I315</f>
        <v>361516816</v>
      </c>
      <c r="J314" s="312"/>
      <c r="K314" s="22">
        <v>243275006</v>
      </c>
      <c r="L314" s="59"/>
    </row>
    <row r="315" spans="1:12" s="40" customFormat="1" ht="15">
      <c r="A315" s="36"/>
      <c r="B315" s="42"/>
      <c r="C315" s="42" t="s">
        <v>1163</v>
      </c>
      <c r="D315" s="37"/>
      <c r="E315" s="37"/>
      <c r="F315" s="37"/>
      <c r="G315" s="37"/>
      <c r="H315" s="37"/>
      <c r="I315" s="562">
        <f>CDKT!I27</f>
        <v>361516816</v>
      </c>
      <c r="J315" s="312"/>
      <c r="K315" s="34">
        <v>243275006</v>
      </c>
      <c r="L315" s="59"/>
    </row>
    <row r="316" spans="1:13" s="79" customFormat="1" ht="19.5" customHeight="1">
      <c r="A316" s="36"/>
      <c r="B316" s="37" t="s">
        <v>1164</v>
      </c>
      <c r="C316" s="37"/>
      <c r="D316" s="37"/>
      <c r="E316" s="37"/>
      <c r="F316" s="37"/>
      <c r="G316" s="37"/>
      <c r="H316" s="37"/>
      <c r="I316" s="22">
        <f>CDKT!I28</f>
        <v>28979282</v>
      </c>
      <c r="J316" s="22"/>
      <c r="K316" s="22">
        <v>1282169153</v>
      </c>
      <c r="L316" s="115">
        <f>I316-'[1]CDKT '!I29</f>
        <v>28979282</v>
      </c>
      <c r="M316" s="115">
        <f>K316-'[1]CDKT '!K29</f>
        <v>1282169153</v>
      </c>
    </row>
    <row r="317" spans="1:12" s="40" customFormat="1" ht="15.75" customHeight="1" hidden="1">
      <c r="A317" s="53"/>
      <c r="B317" s="116"/>
      <c r="C317" s="42" t="s">
        <v>418</v>
      </c>
      <c r="D317" s="42"/>
      <c r="E317" s="42"/>
      <c r="F317" s="42"/>
      <c r="G317" s="42"/>
      <c r="H317" s="42"/>
      <c r="I317" s="34"/>
      <c r="J317" s="34"/>
      <c r="K317" s="34"/>
      <c r="L317" s="39"/>
    </row>
    <row r="318" spans="1:12" s="40" customFormat="1" ht="15.75" customHeight="1">
      <c r="A318" s="53"/>
      <c r="B318" s="37" t="s">
        <v>419</v>
      </c>
      <c r="D318" s="42"/>
      <c r="E318" s="42"/>
      <c r="F318" s="42"/>
      <c r="G318" s="42"/>
      <c r="H318" s="42"/>
      <c r="I318" s="379">
        <f>CDKT!I29</f>
        <v>687764863</v>
      </c>
      <c r="J318" s="34"/>
      <c r="K318" s="34"/>
      <c r="L318" s="39"/>
    </row>
    <row r="319" spans="1:13" s="79" customFormat="1" ht="19.5" customHeight="1">
      <c r="A319" s="36"/>
      <c r="B319" s="37" t="s">
        <v>30</v>
      </c>
      <c r="C319" s="37"/>
      <c r="D319" s="37"/>
      <c r="E319" s="37"/>
      <c r="F319" s="37"/>
      <c r="G319" s="37"/>
      <c r="H319" s="37"/>
      <c r="I319" s="22">
        <f>I320+I321+I323</f>
        <v>9720377040</v>
      </c>
      <c r="J319" s="22"/>
      <c r="K319" s="22">
        <f>K320+K321+K323</f>
        <v>14824195118</v>
      </c>
      <c r="L319" s="115">
        <f>I319-'[1]CDKT '!I31</f>
        <v>-5886622635</v>
      </c>
      <c r="M319" s="115">
        <f>K319-'[1]CDKT '!K31</f>
        <v>-7146236350</v>
      </c>
    </row>
    <row r="320" spans="1:12" s="40" customFormat="1" ht="15.75" customHeight="1">
      <c r="A320" s="53"/>
      <c r="B320" s="42" t="s">
        <v>85</v>
      </c>
      <c r="D320" s="42"/>
      <c r="E320" s="42"/>
      <c r="F320" s="42"/>
      <c r="G320" s="42"/>
      <c r="H320" s="42"/>
      <c r="I320" s="91">
        <f>6305229186-2200000</f>
        <v>6303029186</v>
      </c>
      <c r="J320" s="34"/>
      <c r="K320" s="34">
        <v>7075462312</v>
      </c>
      <c r="L320" s="39"/>
    </row>
    <row r="321" spans="1:13" s="40" customFormat="1" ht="15.75" customHeight="1">
      <c r="A321" s="53"/>
      <c r="B321" s="42" t="s">
        <v>86</v>
      </c>
      <c r="D321" s="42"/>
      <c r="E321" s="42"/>
      <c r="F321" s="42"/>
      <c r="G321" s="42"/>
      <c r="H321" s="42"/>
      <c r="I321" s="34">
        <f>I322</f>
        <v>3417347854</v>
      </c>
      <c r="J321" s="34">
        <f>J322</f>
        <v>0</v>
      </c>
      <c r="K321" s="34">
        <v>7748732806</v>
      </c>
      <c r="L321" s="99">
        <f>I321-K321</f>
        <v>-4331384952</v>
      </c>
      <c r="M321" s="40" t="s">
        <v>420</v>
      </c>
    </row>
    <row r="322" spans="1:12" s="40" customFormat="1" ht="15.75" customHeight="1">
      <c r="A322" s="53"/>
      <c r="B322" s="42"/>
      <c r="C322" s="117" t="s">
        <v>421</v>
      </c>
      <c r="D322" s="42"/>
      <c r="E322" s="42"/>
      <c r="F322" s="42"/>
      <c r="G322" s="42"/>
      <c r="H322" s="42"/>
      <c r="I322" s="91">
        <v>3417347854</v>
      </c>
      <c r="J322" s="93"/>
      <c r="K322" s="93">
        <v>7748732806</v>
      </c>
      <c r="L322" s="99"/>
    </row>
    <row r="323" spans="1:12" s="40" customFormat="1" ht="15.75" customHeight="1">
      <c r="A323" s="36"/>
      <c r="B323" s="116"/>
      <c r="C323" s="42" t="s">
        <v>422</v>
      </c>
      <c r="D323" s="37"/>
      <c r="E323" s="37"/>
      <c r="F323" s="37"/>
      <c r="G323" s="37"/>
      <c r="H323" s="37"/>
      <c r="I323" s="34"/>
      <c r="J323" s="34"/>
      <c r="K323" s="34"/>
      <c r="L323" s="39"/>
    </row>
    <row r="324" spans="1:13" s="40" customFormat="1" ht="21" customHeight="1" thickBot="1">
      <c r="A324" s="65"/>
      <c r="B324" s="37"/>
      <c r="C324" s="37" t="s">
        <v>28</v>
      </c>
      <c r="D324" s="55"/>
      <c r="E324" s="55"/>
      <c r="F324" s="55"/>
      <c r="G324" s="55"/>
      <c r="H324" s="55"/>
      <c r="I324" s="97">
        <f>I316+I319+I314+I318</f>
        <v>10798638001</v>
      </c>
      <c r="J324" s="22"/>
      <c r="K324" s="97">
        <f>K316+K319+K314</f>
        <v>16349639277</v>
      </c>
      <c r="L324" s="99">
        <f>I324-'[1]CDKT '!I31</f>
        <v>-4808361674</v>
      </c>
      <c r="M324" s="99">
        <f>K324-'[1]CDKT '!K31</f>
        <v>-5620792191</v>
      </c>
    </row>
    <row r="325" spans="1:13" s="40" customFormat="1" ht="21" customHeight="1" thickTop="1">
      <c r="A325" s="65"/>
      <c r="B325" s="37"/>
      <c r="C325" s="37"/>
      <c r="D325" s="55"/>
      <c r="E325" s="55"/>
      <c r="F325" s="55"/>
      <c r="G325" s="55"/>
      <c r="H325" s="55"/>
      <c r="I325" s="22"/>
      <c r="J325" s="22"/>
      <c r="K325" s="22"/>
      <c r="L325" s="99"/>
      <c r="M325" s="99"/>
    </row>
    <row r="326" spans="1:12" s="40" customFormat="1" ht="30" customHeight="1">
      <c r="A326" s="36" t="s">
        <v>131</v>
      </c>
      <c r="B326" s="37" t="s">
        <v>423</v>
      </c>
      <c r="C326" s="37"/>
      <c r="D326" s="37"/>
      <c r="E326" s="37"/>
      <c r="F326" s="37"/>
      <c r="G326" s="95"/>
      <c r="H326" s="37"/>
      <c r="I326" s="312" t="s">
        <v>888</v>
      </c>
      <c r="J326" s="312"/>
      <c r="K326" s="312" t="s">
        <v>884</v>
      </c>
      <c r="L326" s="59"/>
    </row>
    <row r="327" spans="1:12" s="40" customFormat="1" ht="15.75" customHeight="1">
      <c r="A327" s="53"/>
      <c r="B327" s="40" t="s">
        <v>87</v>
      </c>
      <c r="C327" s="42"/>
      <c r="D327" s="42"/>
      <c r="E327" s="42"/>
      <c r="F327" s="42"/>
      <c r="G327" s="42"/>
      <c r="H327" s="42"/>
      <c r="I327" s="118">
        <v>14260484215</v>
      </c>
      <c r="J327" s="34"/>
      <c r="K327" s="118">
        <v>14260484215</v>
      </c>
      <c r="L327" s="39"/>
    </row>
    <row r="328" spans="1:13" s="40" customFormat="1" ht="21" customHeight="1" thickBot="1">
      <c r="A328" s="65"/>
      <c r="B328" s="37"/>
      <c r="C328" s="37" t="s">
        <v>28</v>
      </c>
      <c r="D328" s="55"/>
      <c r="E328" s="55"/>
      <c r="F328" s="55"/>
      <c r="G328" s="55"/>
      <c r="H328" s="55"/>
      <c r="I328" s="97">
        <f>SUM(I327:I327)</f>
        <v>14260484215</v>
      </c>
      <c r="J328" s="22"/>
      <c r="K328" s="97">
        <f>SUM(K327:K327)</f>
        <v>14260484215</v>
      </c>
      <c r="L328" s="99">
        <f>I328-'[1]CDKT '!I46</f>
        <v>0</v>
      </c>
      <c r="M328" s="99">
        <f>K328-'[1]CDKT '!K46</f>
        <v>0</v>
      </c>
    </row>
    <row r="329" spans="1:12" s="40" customFormat="1" ht="30" customHeight="1" hidden="1">
      <c r="A329" s="36" t="s">
        <v>250</v>
      </c>
      <c r="B329" s="37" t="s">
        <v>424</v>
      </c>
      <c r="C329" s="37"/>
      <c r="D329" s="37"/>
      <c r="E329" s="37"/>
      <c r="F329" s="37"/>
      <c r="G329" s="37"/>
      <c r="H329" s="37"/>
      <c r="I329" s="119" t="str">
        <f>'[1]TTC'!D14</f>
        <v>30/09/2012</v>
      </c>
      <c r="J329" s="119">
        <v>0</v>
      </c>
      <c r="K329" s="119" t="str">
        <f>'[1]TTC'!D13</f>
        <v>01/07/2012</v>
      </c>
      <c r="L329" s="59"/>
    </row>
    <row r="330" spans="1:12" s="40" customFormat="1" ht="15.75" customHeight="1" hidden="1">
      <c r="A330" s="53"/>
      <c r="B330" s="106" t="s">
        <v>425</v>
      </c>
      <c r="C330" s="106"/>
      <c r="D330" s="42"/>
      <c r="E330" s="42"/>
      <c r="F330" s="42"/>
      <c r="G330" s="42"/>
      <c r="H330" s="42"/>
      <c r="I330" s="43"/>
      <c r="J330" s="43"/>
      <c r="K330" s="43"/>
      <c r="L330" s="39"/>
    </row>
    <row r="331" spans="1:12" s="40" customFormat="1" ht="15.75" customHeight="1" hidden="1">
      <c r="A331" s="53"/>
      <c r="B331" s="106" t="s">
        <v>426</v>
      </c>
      <c r="C331" s="106"/>
      <c r="D331" s="42"/>
      <c r="E331" s="42"/>
      <c r="F331" s="42"/>
      <c r="G331" s="42"/>
      <c r="H331" s="42"/>
      <c r="I331" s="43"/>
      <c r="J331" s="43"/>
      <c r="K331" s="43"/>
      <c r="L331" s="39"/>
    </row>
    <row r="332" spans="1:12" s="40" customFormat="1" ht="15.75" customHeight="1" hidden="1">
      <c r="A332" s="53"/>
      <c r="B332" s="106" t="s">
        <v>427</v>
      </c>
      <c r="C332" s="106"/>
      <c r="D332" s="42"/>
      <c r="E332" s="42"/>
      <c r="F332" s="42"/>
      <c r="G332" s="42"/>
      <c r="H332" s="42"/>
      <c r="I332" s="43"/>
      <c r="J332" s="43"/>
      <c r="K332" s="43"/>
      <c r="L332" s="39"/>
    </row>
    <row r="333" spans="1:12" s="40" customFormat="1" ht="15.75" customHeight="1" hidden="1">
      <c r="A333" s="53"/>
      <c r="B333" s="106" t="s">
        <v>424</v>
      </c>
      <c r="C333" s="106"/>
      <c r="D333" s="42"/>
      <c r="E333" s="42"/>
      <c r="F333" s="42"/>
      <c r="G333" s="42"/>
      <c r="H333" s="42"/>
      <c r="I333" s="43"/>
      <c r="J333" s="43"/>
      <c r="K333" s="43"/>
      <c r="L333" s="39"/>
    </row>
    <row r="334" spans="1:13" s="40" customFormat="1" ht="21" customHeight="1" hidden="1">
      <c r="A334" s="65"/>
      <c r="B334" s="37"/>
      <c r="C334" s="37" t="s">
        <v>28</v>
      </c>
      <c r="D334" s="55"/>
      <c r="E334" s="55"/>
      <c r="F334" s="55"/>
      <c r="G334" s="55"/>
      <c r="H334" s="55"/>
      <c r="I334" s="108">
        <f>SUM(I330:I333)</f>
        <v>0</v>
      </c>
      <c r="J334" s="38"/>
      <c r="K334" s="108">
        <f>SUM(K330:K333)</f>
        <v>0</v>
      </c>
      <c r="L334" s="99">
        <f>I334-'[1]CDKT '!I48</f>
        <v>0</v>
      </c>
      <c r="M334" s="99">
        <f>K334-'[1]CDKT '!K48</f>
        <v>0</v>
      </c>
    </row>
    <row r="335" spans="1:12" s="40" customFormat="1" ht="30" customHeight="1" hidden="1" thickTop="1">
      <c r="A335" s="120" t="s">
        <v>256</v>
      </c>
      <c r="B335" s="121" t="s">
        <v>428</v>
      </c>
      <c r="C335" s="42"/>
      <c r="D335" s="42"/>
      <c r="E335" s="42"/>
      <c r="F335" s="42"/>
      <c r="G335" s="42"/>
      <c r="H335" s="42"/>
      <c r="I335" s="43"/>
      <c r="J335" s="43"/>
      <c r="K335" s="43"/>
      <c r="L335" s="39"/>
    </row>
    <row r="336" spans="1:12" s="40" customFormat="1" ht="48" customHeight="1" thickTop="1">
      <c r="A336" s="120"/>
      <c r="B336" s="857"/>
      <c r="C336" s="857"/>
      <c r="D336" s="857"/>
      <c r="E336" s="857"/>
      <c r="F336" s="857"/>
      <c r="G336" s="857"/>
      <c r="H336" s="857"/>
      <c r="I336" s="857"/>
      <c r="J336" s="857"/>
      <c r="K336" s="857"/>
      <c r="L336" s="39"/>
    </row>
    <row r="337" spans="1:12" s="40" customFormat="1" ht="30" customHeight="1">
      <c r="A337" s="120" t="s">
        <v>250</v>
      </c>
      <c r="B337" s="121" t="s">
        <v>1242</v>
      </c>
      <c r="C337" s="42"/>
      <c r="D337" s="42"/>
      <c r="E337" s="42"/>
      <c r="F337" s="42"/>
      <c r="G337" s="42"/>
      <c r="H337" s="42"/>
      <c r="I337" s="43"/>
      <c r="J337" s="43"/>
      <c r="K337" s="43"/>
      <c r="L337" s="39"/>
    </row>
    <row r="338" spans="1:12" s="40" customFormat="1" ht="30.75" customHeight="1" hidden="1">
      <c r="A338" s="36"/>
      <c r="B338" s="122"/>
      <c r="C338" s="123" t="s">
        <v>34</v>
      </c>
      <c r="D338" s="124"/>
      <c r="E338" s="125" t="s">
        <v>429</v>
      </c>
      <c r="F338" s="124"/>
      <c r="G338" s="125" t="s">
        <v>35</v>
      </c>
      <c r="H338" s="37"/>
      <c r="I338" s="125" t="s">
        <v>36</v>
      </c>
      <c r="J338" s="38"/>
      <c r="K338" s="125" t="s">
        <v>430</v>
      </c>
      <c r="L338" s="59" t="s">
        <v>431</v>
      </c>
    </row>
    <row r="339" spans="1:12" s="40" customFormat="1" ht="24.75" customHeight="1" hidden="1">
      <c r="A339" s="36"/>
      <c r="B339" s="37" t="s">
        <v>432</v>
      </c>
      <c r="C339" s="126"/>
      <c r="D339" s="126"/>
      <c r="E339" s="56"/>
      <c r="F339" s="43"/>
      <c r="G339" s="43"/>
      <c r="H339" s="56"/>
      <c r="I339" s="43"/>
      <c r="J339" s="127"/>
      <c r="K339" s="128"/>
      <c r="L339" s="39"/>
    </row>
    <row r="340" spans="1:12" s="40" customFormat="1" ht="15.75" customHeight="1" hidden="1">
      <c r="A340" s="53"/>
      <c r="B340" s="42" t="s">
        <v>88</v>
      </c>
      <c r="C340" s="129"/>
      <c r="D340" s="129"/>
      <c r="E340" s="56">
        <v>2163224919</v>
      </c>
      <c r="F340" s="43"/>
      <c r="G340" s="43">
        <v>1886141353</v>
      </c>
      <c r="H340" s="56"/>
      <c r="I340" s="43">
        <v>3176853178</v>
      </c>
      <c r="J340" s="127"/>
      <c r="K340" s="38">
        <f>SUM(E340:J340)</f>
        <v>7226219450</v>
      </c>
      <c r="L340" s="99">
        <f>K340-'[1]CDKT '!K52</f>
        <v>1886067037</v>
      </c>
    </row>
    <row r="341" spans="1:13" s="66" customFormat="1" ht="15.75" customHeight="1" hidden="1">
      <c r="A341" s="65"/>
      <c r="B341" s="55"/>
      <c r="C341" s="55" t="s">
        <v>89</v>
      </c>
      <c r="D341" s="130"/>
      <c r="E341" s="131"/>
      <c r="F341" s="57"/>
      <c r="G341" s="57">
        <v>96701069</v>
      </c>
      <c r="H341" s="131"/>
      <c r="I341" s="57"/>
      <c r="J341" s="132"/>
      <c r="K341" s="38">
        <f aca="true" t="shared" si="0" ref="K341:K346">SUM(E341:J341)</f>
        <v>96701069</v>
      </c>
      <c r="M341" s="66" t="s">
        <v>433</v>
      </c>
    </row>
    <row r="342" spans="1:11" s="66" customFormat="1" ht="15.75" customHeight="1" hidden="1">
      <c r="A342" s="65"/>
      <c r="B342" s="55"/>
      <c r="C342" s="55" t="s">
        <v>434</v>
      </c>
      <c r="D342" s="130"/>
      <c r="E342" s="130"/>
      <c r="F342" s="130"/>
      <c r="G342" s="130"/>
      <c r="H342" s="130"/>
      <c r="I342" s="132"/>
      <c r="J342" s="132"/>
      <c r="K342" s="38">
        <f t="shared" si="0"/>
        <v>0</v>
      </c>
    </row>
    <row r="343" spans="1:11" s="66" customFormat="1" ht="15.75" customHeight="1" hidden="1">
      <c r="A343" s="65"/>
      <c r="B343" s="55"/>
      <c r="C343" s="55" t="s">
        <v>435</v>
      </c>
      <c r="D343" s="130"/>
      <c r="E343" s="130"/>
      <c r="F343" s="130"/>
      <c r="G343" s="130"/>
      <c r="H343" s="130"/>
      <c r="I343" s="57"/>
      <c r="J343" s="132"/>
      <c r="K343" s="38">
        <f t="shared" si="0"/>
        <v>0</v>
      </c>
    </row>
    <row r="344" spans="1:11" s="66" customFormat="1" ht="15.75" customHeight="1" hidden="1">
      <c r="A344" s="65"/>
      <c r="B344" s="55"/>
      <c r="C344" s="55" t="s">
        <v>436</v>
      </c>
      <c r="D344" s="130"/>
      <c r="E344" s="130"/>
      <c r="F344" s="130"/>
      <c r="G344" s="130"/>
      <c r="H344" s="130"/>
      <c r="I344" s="132"/>
      <c r="J344" s="132"/>
      <c r="K344" s="38">
        <f t="shared" si="0"/>
        <v>0</v>
      </c>
    </row>
    <row r="345" spans="1:11" s="66" customFormat="1" ht="15.75" customHeight="1" hidden="1">
      <c r="A345" s="65"/>
      <c r="B345" s="55"/>
      <c r="C345" s="55" t="s">
        <v>437</v>
      </c>
      <c r="D345" s="130"/>
      <c r="E345" s="131"/>
      <c r="F345" s="57"/>
      <c r="G345" s="57"/>
      <c r="H345" s="131"/>
      <c r="I345" s="57"/>
      <c r="J345" s="132"/>
      <c r="K345" s="38">
        <f t="shared" si="0"/>
        <v>0</v>
      </c>
    </row>
    <row r="346" spans="1:11" s="66" customFormat="1" ht="15.75" customHeight="1" hidden="1">
      <c r="A346" s="65"/>
      <c r="B346" s="55"/>
      <c r="C346" s="133" t="s">
        <v>438</v>
      </c>
      <c r="D346" s="130"/>
      <c r="E346" s="130"/>
      <c r="F346" s="130"/>
      <c r="G346" s="130"/>
      <c r="H346" s="130"/>
      <c r="I346" s="132"/>
      <c r="J346" s="132"/>
      <c r="K346" s="38">
        <f t="shared" si="0"/>
        <v>0</v>
      </c>
    </row>
    <row r="347" spans="1:12" s="40" customFormat="1" ht="15.75" customHeight="1" hidden="1">
      <c r="A347" s="53"/>
      <c r="B347" s="134" t="s">
        <v>90</v>
      </c>
      <c r="C347" s="135"/>
      <c r="D347" s="129"/>
      <c r="E347" s="135">
        <f>E340+E341+E342+E343-E344-E345-E346</f>
        <v>2163224919</v>
      </c>
      <c r="F347" s="129"/>
      <c r="G347" s="135">
        <f>G340+G341+G342+G343-G344-G345-G346</f>
        <v>1982842422</v>
      </c>
      <c r="H347" s="129"/>
      <c r="I347" s="135">
        <f>I340+I341+I342+I343-I344-I345-I346</f>
        <v>3176853178</v>
      </c>
      <c r="J347" s="127"/>
      <c r="K347" s="136">
        <f>SUM(E347:J347)</f>
        <v>7322920519</v>
      </c>
      <c r="L347" s="99">
        <f>K347-'[1]CDKT '!I52</f>
        <v>909780925</v>
      </c>
    </row>
    <row r="348" spans="1:12" s="40" customFormat="1" ht="24.75" customHeight="1" hidden="1">
      <c r="A348" s="36"/>
      <c r="B348" s="37" t="s">
        <v>439</v>
      </c>
      <c r="C348" s="126"/>
      <c r="D348" s="126"/>
      <c r="E348" s="56"/>
      <c r="F348" s="43"/>
      <c r="G348" s="43"/>
      <c r="H348" s="56"/>
      <c r="I348" s="43"/>
      <c r="J348" s="127"/>
      <c r="K348" s="128"/>
      <c r="L348" s="39"/>
    </row>
    <row r="349" spans="1:12" s="40" customFormat="1" ht="15.75" customHeight="1" hidden="1">
      <c r="A349" s="53"/>
      <c r="B349" s="42" t="s">
        <v>88</v>
      </c>
      <c r="C349" s="137"/>
      <c r="D349" s="137"/>
      <c r="E349" s="56"/>
      <c r="F349" s="43"/>
      <c r="G349" s="43"/>
      <c r="H349" s="56"/>
      <c r="I349" s="43"/>
      <c r="J349" s="43"/>
      <c r="K349" s="138">
        <f aca="true" t="shared" si="1" ref="K349:K355">SUM(E349:J349)</f>
        <v>0</v>
      </c>
      <c r="L349" s="99">
        <f>K349-'[1]CDKT '!K53</f>
        <v>3740633219</v>
      </c>
    </row>
    <row r="350" spans="1:11" s="66" customFormat="1" ht="15.75" customHeight="1" hidden="1">
      <c r="A350" s="65"/>
      <c r="B350" s="55"/>
      <c r="C350" s="55" t="s">
        <v>91</v>
      </c>
      <c r="D350" s="139"/>
      <c r="E350" s="131"/>
      <c r="F350" s="57"/>
      <c r="G350" s="57"/>
      <c r="H350" s="131"/>
      <c r="I350" s="57"/>
      <c r="J350" s="57"/>
      <c r="K350" s="138">
        <f t="shared" si="1"/>
        <v>0</v>
      </c>
    </row>
    <row r="351" spans="1:11" s="66" customFormat="1" ht="15.75" customHeight="1" hidden="1">
      <c r="A351" s="65"/>
      <c r="B351" s="55"/>
      <c r="C351" s="55" t="s">
        <v>435</v>
      </c>
      <c r="D351" s="139"/>
      <c r="E351" s="139"/>
      <c r="F351" s="139"/>
      <c r="G351" s="139"/>
      <c r="H351" s="131"/>
      <c r="I351" s="57"/>
      <c r="J351" s="57"/>
      <c r="K351" s="138">
        <f t="shared" si="1"/>
        <v>0</v>
      </c>
    </row>
    <row r="352" spans="1:11" s="66" customFormat="1" ht="15.75" customHeight="1" hidden="1">
      <c r="A352" s="65"/>
      <c r="B352" s="55"/>
      <c r="C352" s="55" t="s">
        <v>436</v>
      </c>
      <c r="D352" s="139"/>
      <c r="E352" s="139"/>
      <c r="F352" s="139"/>
      <c r="G352" s="139"/>
      <c r="H352" s="131"/>
      <c r="I352" s="57"/>
      <c r="J352" s="57"/>
      <c r="K352" s="138">
        <f t="shared" si="1"/>
        <v>0</v>
      </c>
    </row>
    <row r="353" spans="1:11" s="66" customFormat="1" ht="15.75" customHeight="1" hidden="1">
      <c r="A353" s="65"/>
      <c r="B353" s="55"/>
      <c r="C353" s="55" t="s">
        <v>437</v>
      </c>
      <c r="D353" s="139"/>
      <c r="E353" s="139"/>
      <c r="F353" s="139"/>
      <c r="G353" s="139"/>
      <c r="H353" s="131"/>
      <c r="I353" s="57"/>
      <c r="J353" s="57"/>
      <c r="K353" s="138">
        <f t="shared" si="1"/>
        <v>0</v>
      </c>
    </row>
    <row r="354" spans="1:11" s="66" customFormat="1" ht="15.75" customHeight="1" hidden="1">
      <c r="A354" s="65"/>
      <c r="B354" s="55"/>
      <c r="C354" s="133" t="s">
        <v>438</v>
      </c>
      <c r="D354" s="139"/>
      <c r="E354" s="131"/>
      <c r="F354" s="57"/>
      <c r="G354" s="57"/>
      <c r="H354" s="131"/>
      <c r="I354" s="57"/>
      <c r="J354" s="57"/>
      <c r="K354" s="138">
        <f t="shared" si="1"/>
        <v>0</v>
      </c>
    </row>
    <row r="355" spans="1:12" s="40" customFormat="1" ht="15.75" customHeight="1" hidden="1">
      <c r="A355" s="53"/>
      <c r="B355" s="134" t="s">
        <v>90</v>
      </c>
      <c r="C355" s="140"/>
      <c r="D355" s="137"/>
      <c r="E355" s="140">
        <f>E349+E350+E351-E352-E353-E354</f>
        <v>0</v>
      </c>
      <c r="F355" s="137"/>
      <c r="G355" s="140">
        <f>G349+G350+G351-G352-G353-G354</f>
        <v>0</v>
      </c>
      <c r="H355" s="137"/>
      <c r="I355" s="140">
        <f>I349+I350+I351-I352-I353-I354</f>
        <v>0</v>
      </c>
      <c r="J355" s="43"/>
      <c r="K355" s="141">
        <f t="shared" si="1"/>
        <v>0</v>
      </c>
      <c r="L355" s="99">
        <f>K355-'[1]CDKT '!I53</f>
        <v>4017707264</v>
      </c>
    </row>
    <row r="356" spans="1:12" s="40" customFormat="1" ht="24.75" customHeight="1" hidden="1">
      <c r="A356" s="36"/>
      <c r="B356" s="37" t="s">
        <v>92</v>
      </c>
      <c r="C356" s="126"/>
      <c r="D356" s="126"/>
      <c r="E356" s="56"/>
      <c r="F356" s="43"/>
      <c r="G356" s="43"/>
      <c r="H356" s="56"/>
      <c r="I356" s="43"/>
      <c r="J356" s="127"/>
      <c r="K356" s="128"/>
      <c r="L356" s="39"/>
    </row>
    <row r="357" spans="1:12" s="40" customFormat="1" ht="15.75" customHeight="1" hidden="1">
      <c r="A357" s="53"/>
      <c r="B357" s="82" t="s">
        <v>88</v>
      </c>
      <c r="C357" s="137"/>
      <c r="D357" s="137"/>
      <c r="E357" s="137">
        <f>E340-E349</f>
        <v>2163224919</v>
      </c>
      <c r="F357" s="137"/>
      <c r="G357" s="137">
        <f>G340-G349</f>
        <v>1886141353</v>
      </c>
      <c r="H357" s="137">
        <v>0</v>
      </c>
      <c r="I357" s="137">
        <f>I340-I349</f>
        <v>3176853178</v>
      </c>
      <c r="J357" s="43">
        <v>0</v>
      </c>
      <c r="K357" s="138">
        <f>SUM(E357:J357)</f>
        <v>7226219450</v>
      </c>
      <c r="L357" s="99">
        <f>K357-'[1]CDKT '!K51</f>
        <v>5626700256</v>
      </c>
    </row>
    <row r="358" spans="1:12" s="40" customFormat="1" ht="15.75" customHeight="1" hidden="1">
      <c r="A358" s="53"/>
      <c r="B358" s="142" t="s">
        <v>90</v>
      </c>
      <c r="C358" s="143"/>
      <c r="D358" s="137"/>
      <c r="E358" s="143">
        <f>E347-E355</f>
        <v>2163224919</v>
      </c>
      <c r="F358" s="137"/>
      <c r="G358" s="143">
        <f>G347-G355</f>
        <v>1982842422</v>
      </c>
      <c r="H358" s="137">
        <v>0</v>
      </c>
      <c r="I358" s="143">
        <f>I347-I355</f>
        <v>3176853178</v>
      </c>
      <c r="J358" s="43">
        <v>0</v>
      </c>
      <c r="K358" s="144">
        <f>SUM(E358:J358)</f>
        <v>7322920519</v>
      </c>
      <c r="L358" s="99">
        <f>K358-'[1]CDKT '!I50</f>
        <v>3808783127</v>
      </c>
    </row>
    <row r="359" spans="1:12" s="40" customFormat="1" ht="15" customHeight="1" hidden="1">
      <c r="A359" s="53"/>
      <c r="B359" s="42"/>
      <c r="C359" s="42"/>
      <c r="D359" s="42"/>
      <c r="E359" s="42"/>
      <c r="F359" s="82"/>
      <c r="G359" s="42"/>
      <c r="H359" s="82"/>
      <c r="I359" s="43"/>
      <c r="J359" s="43"/>
      <c r="K359" s="43"/>
      <c r="L359" s="39"/>
    </row>
    <row r="360" spans="1:12" s="40" customFormat="1" ht="17.25" customHeight="1" hidden="1">
      <c r="A360" s="53"/>
      <c r="B360" s="82" t="s">
        <v>440</v>
      </c>
      <c r="C360" s="145"/>
      <c r="D360" s="145"/>
      <c r="E360" s="145"/>
      <c r="F360" s="145"/>
      <c r="G360" s="145"/>
      <c r="H360" s="145"/>
      <c r="I360" s="145"/>
      <c r="J360" s="145"/>
      <c r="K360" s="145"/>
      <c r="L360" s="39"/>
    </row>
    <row r="361" spans="1:12" s="40" customFormat="1" ht="12.75" customHeight="1" hidden="1">
      <c r="A361" s="53"/>
      <c r="B361" s="82" t="s">
        <v>441</v>
      </c>
      <c r="C361" s="145"/>
      <c r="D361" s="145"/>
      <c r="E361" s="145"/>
      <c r="F361" s="145"/>
      <c r="G361" s="145"/>
      <c r="H361" s="145"/>
      <c r="I361" s="145"/>
      <c r="J361" s="145"/>
      <c r="K361" s="145"/>
      <c r="L361" s="39"/>
    </row>
    <row r="362" spans="1:12" s="40" customFormat="1" ht="12.75" customHeight="1" hidden="1">
      <c r="A362" s="53"/>
      <c r="B362" s="42" t="s">
        <v>442</v>
      </c>
      <c r="C362" s="42"/>
      <c r="D362" s="42"/>
      <c r="E362" s="42"/>
      <c r="F362" s="42"/>
      <c r="G362" s="42"/>
      <c r="H362" s="42"/>
      <c r="I362" s="42"/>
      <c r="J362" s="42"/>
      <c r="K362" s="42"/>
      <c r="L362" s="39"/>
    </row>
    <row r="363" spans="1:12" s="40" customFormat="1" ht="12.75" customHeight="1" hidden="1">
      <c r="A363" s="53"/>
      <c r="B363" s="42" t="s">
        <v>443</v>
      </c>
      <c r="C363" s="42"/>
      <c r="D363" s="42"/>
      <c r="E363" s="42"/>
      <c r="F363" s="42"/>
      <c r="G363" s="42"/>
      <c r="H363" s="42"/>
      <c r="I363" s="42"/>
      <c r="J363" s="42"/>
      <c r="K363" s="42"/>
      <c r="L363" s="39"/>
    </row>
    <row r="364" spans="1:12" s="40" customFormat="1" ht="12.75" customHeight="1" hidden="1">
      <c r="A364" s="53"/>
      <c r="B364" s="42" t="s">
        <v>444</v>
      </c>
      <c r="C364" s="42"/>
      <c r="D364" s="42"/>
      <c r="E364" s="42"/>
      <c r="F364" s="42"/>
      <c r="G364" s="42"/>
      <c r="H364" s="42"/>
      <c r="I364" s="42"/>
      <c r="J364" s="42"/>
      <c r="K364" s="42"/>
      <c r="L364" s="39"/>
    </row>
    <row r="365" spans="1:12" s="40" customFormat="1" ht="30" customHeight="1" hidden="1">
      <c r="A365" s="120" t="s">
        <v>263</v>
      </c>
      <c r="B365" s="121" t="s">
        <v>445</v>
      </c>
      <c r="C365" s="42"/>
      <c r="D365" s="42"/>
      <c r="E365" s="42"/>
      <c r="F365" s="42"/>
      <c r="G365" s="42"/>
      <c r="H365" s="42"/>
      <c r="I365" s="43"/>
      <c r="J365" s="43"/>
      <c r="K365" s="43"/>
      <c r="L365" s="39"/>
    </row>
    <row r="366" spans="1:12" s="40" customFormat="1" ht="30.75" customHeight="1" hidden="1">
      <c r="A366" s="36"/>
      <c r="B366" s="122"/>
      <c r="C366" s="123"/>
      <c r="D366" s="124"/>
      <c r="E366" s="125" t="s">
        <v>429</v>
      </c>
      <c r="F366" s="124"/>
      <c r="G366" s="125" t="s">
        <v>35</v>
      </c>
      <c r="H366" s="37"/>
      <c r="I366" s="125" t="s">
        <v>36</v>
      </c>
      <c r="J366" s="38"/>
      <c r="K366" s="125" t="s">
        <v>430</v>
      </c>
      <c r="L366" s="59"/>
    </row>
    <row r="367" spans="1:12" s="40" customFormat="1" ht="15" customHeight="1" hidden="1">
      <c r="A367" s="36"/>
      <c r="B367" s="81"/>
      <c r="C367" s="124"/>
      <c r="D367" s="124"/>
      <c r="E367" s="124"/>
      <c r="F367" s="124"/>
      <c r="G367" s="124"/>
      <c r="H367" s="37"/>
      <c r="I367" s="146"/>
      <c r="J367" s="38"/>
      <c r="K367" s="146"/>
      <c r="L367" s="39"/>
    </row>
    <row r="368" spans="1:12" s="40" customFormat="1" ht="15" customHeight="1" hidden="1">
      <c r="A368" s="36"/>
      <c r="B368" s="37" t="s">
        <v>432</v>
      </c>
      <c r="C368" s="147"/>
      <c r="D368" s="147"/>
      <c r="E368" s="147"/>
      <c r="F368" s="147"/>
      <c r="G368" s="147"/>
      <c r="H368" s="147"/>
      <c r="I368" s="38"/>
      <c r="J368" s="38"/>
      <c r="K368" s="38"/>
      <c r="L368" s="39"/>
    </row>
    <row r="369" spans="1:12" s="40" customFormat="1" ht="15" customHeight="1" hidden="1">
      <c r="A369" s="53"/>
      <c r="B369" s="42" t="s">
        <v>88</v>
      </c>
      <c r="C369" s="137"/>
      <c r="D369" s="137"/>
      <c r="E369" s="137"/>
      <c r="F369" s="137"/>
      <c r="G369" s="137"/>
      <c r="H369" s="137"/>
      <c r="I369" s="43"/>
      <c r="J369" s="43"/>
      <c r="K369" s="38">
        <f aca="true" t="shared" si="2" ref="K369:K375">SUM(E369:J369)</f>
        <v>0</v>
      </c>
      <c r="L369" s="39"/>
    </row>
    <row r="370" spans="1:11" s="66" customFormat="1" ht="12.75" customHeight="1" hidden="1">
      <c r="A370" s="65"/>
      <c r="B370" s="55"/>
      <c r="C370" s="55" t="s">
        <v>446</v>
      </c>
      <c r="D370" s="139"/>
      <c r="E370" s="139"/>
      <c r="F370" s="139"/>
      <c r="G370" s="139"/>
      <c r="H370" s="139"/>
      <c r="I370" s="57"/>
      <c r="J370" s="57"/>
      <c r="K370" s="38">
        <f t="shared" si="2"/>
        <v>0</v>
      </c>
    </row>
    <row r="371" spans="1:11" s="66" customFormat="1" ht="15" customHeight="1" hidden="1">
      <c r="A371" s="65"/>
      <c r="B371" s="55"/>
      <c r="C371" s="55" t="s">
        <v>447</v>
      </c>
      <c r="D371" s="139"/>
      <c r="E371" s="139"/>
      <c r="F371" s="139"/>
      <c r="G371" s="139"/>
      <c r="H371" s="139"/>
      <c r="I371" s="57"/>
      <c r="J371" s="57"/>
      <c r="K371" s="38">
        <f t="shared" si="2"/>
        <v>0</v>
      </c>
    </row>
    <row r="372" spans="1:11" s="66" customFormat="1" ht="12.75" customHeight="1" hidden="1">
      <c r="A372" s="65"/>
      <c r="B372" s="55"/>
      <c r="C372" s="55" t="s">
        <v>435</v>
      </c>
      <c r="D372" s="139"/>
      <c r="E372" s="139"/>
      <c r="F372" s="139"/>
      <c r="G372" s="139"/>
      <c r="H372" s="139"/>
      <c r="I372" s="57"/>
      <c r="J372" s="57"/>
      <c r="K372" s="38">
        <f t="shared" si="2"/>
        <v>0</v>
      </c>
    </row>
    <row r="373" spans="1:11" s="66" customFormat="1" ht="12.75" customHeight="1" hidden="1">
      <c r="A373" s="65"/>
      <c r="B373" s="55"/>
      <c r="C373" s="55" t="s">
        <v>448</v>
      </c>
      <c r="D373" s="139"/>
      <c r="E373" s="139"/>
      <c r="F373" s="139"/>
      <c r="G373" s="139"/>
      <c r="H373" s="139"/>
      <c r="I373" s="57"/>
      <c r="J373" s="57"/>
      <c r="K373" s="38">
        <f t="shared" si="2"/>
        <v>0</v>
      </c>
    </row>
    <row r="374" spans="1:11" s="66" customFormat="1" ht="12.75" customHeight="1" hidden="1">
      <c r="A374" s="65"/>
      <c r="B374" s="133"/>
      <c r="C374" s="133" t="s">
        <v>438</v>
      </c>
      <c r="D374" s="139"/>
      <c r="E374" s="139"/>
      <c r="F374" s="139"/>
      <c r="G374" s="139"/>
      <c r="H374" s="139"/>
      <c r="I374" s="57"/>
      <c r="J374" s="57"/>
      <c r="K374" s="38">
        <f t="shared" si="2"/>
        <v>0</v>
      </c>
    </row>
    <row r="375" spans="1:12" s="40" customFormat="1" ht="15" customHeight="1" hidden="1">
      <c r="A375" s="53"/>
      <c r="B375" s="134" t="s">
        <v>90</v>
      </c>
      <c r="C375" s="140"/>
      <c r="D375" s="137"/>
      <c r="E375" s="148">
        <f>E369+E370-E371+E372-E373-E374</f>
        <v>0</v>
      </c>
      <c r="F375" s="137"/>
      <c r="G375" s="148">
        <f>G369+G370-G371+G372-G373-G374</f>
        <v>0</v>
      </c>
      <c r="H375" s="137"/>
      <c r="I375" s="148">
        <f>I369+I370-I371+I372-I373-I374</f>
        <v>0</v>
      </c>
      <c r="J375" s="43"/>
      <c r="K375" s="136">
        <f t="shared" si="2"/>
        <v>0</v>
      </c>
      <c r="L375" s="39"/>
    </row>
    <row r="376" spans="1:12" s="40" customFormat="1" ht="15" customHeight="1" hidden="1">
      <c r="A376" s="36"/>
      <c r="B376" s="81"/>
      <c r="C376" s="124"/>
      <c r="D376" s="124"/>
      <c r="E376" s="124"/>
      <c r="F376" s="124"/>
      <c r="G376" s="124"/>
      <c r="H376" s="37"/>
      <c r="I376" s="146"/>
      <c r="J376" s="38"/>
      <c r="K376" s="146"/>
      <c r="L376" s="39"/>
    </row>
    <row r="377" spans="1:12" s="40" customFormat="1" ht="15" customHeight="1" hidden="1">
      <c r="A377" s="36"/>
      <c r="B377" s="37" t="s">
        <v>439</v>
      </c>
      <c r="C377" s="147"/>
      <c r="D377" s="147"/>
      <c r="E377" s="147"/>
      <c r="F377" s="147"/>
      <c r="G377" s="147"/>
      <c r="H377" s="147"/>
      <c r="I377" s="38"/>
      <c r="J377" s="38"/>
      <c r="K377" s="38"/>
      <c r="L377" s="39"/>
    </row>
    <row r="378" spans="1:12" s="40" customFormat="1" ht="15" customHeight="1" hidden="1">
      <c r="A378" s="53"/>
      <c r="B378" s="42" t="s">
        <v>88</v>
      </c>
      <c r="C378" s="137"/>
      <c r="D378" s="137"/>
      <c r="E378" s="137"/>
      <c r="F378" s="137"/>
      <c r="G378" s="137"/>
      <c r="H378" s="137"/>
      <c r="I378" s="43"/>
      <c r="J378" s="43"/>
      <c r="K378" s="38">
        <f aca="true" t="shared" si="3" ref="K378:K384">SUM(E378:J378)</f>
        <v>0</v>
      </c>
      <c r="L378" s="39"/>
    </row>
    <row r="379" spans="1:12" s="40" customFormat="1" ht="15" customHeight="1" hidden="1">
      <c r="A379" s="65"/>
      <c r="B379" s="55"/>
      <c r="C379" s="55" t="s">
        <v>91</v>
      </c>
      <c r="D379" s="139"/>
      <c r="E379" s="139"/>
      <c r="F379" s="139"/>
      <c r="G379" s="139"/>
      <c r="H379" s="139"/>
      <c r="I379" s="57"/>
      <c r="J379" s="57"/>
      <c r="K379" s="38">
        <f t="shared" si="3"/>
        <v>0</v>
      </c>
      <c r="L379" s="39"/>
    </row>
    <row r="380" spans="1:12" s="40" customFormat="1" ht="12.75" customHeight="1" hidden="1">
      <c r="A380" s="65"/>
      <c r="B380" s="55"/>
      <c r="C380" s="55" t="s">
        <v>449</v>
      </c>
      <c r="D380" s="139"/>
      <c r="E380" s="139"/>
      <c r="F380" s="139"/>
      <c r="G380" s="139"/>
      <c r="H380" s="139"/>
      <c r="I380" s="57"/>
      <c r="J380" s="57"/>
      <c r="K380" s="38">
        <f t="shared" si="3"/>
        <v>0</v>
      </c>
      <c r="L380" s="39"/>
    </row>
    <row r="381" spans="1:12" s="40" customFormat="1" ht="12.75" customHeight="1" hidden="1">
      <c r="A381" s="65"/>
      <c r="B381" s="55"/>
      <c r="C381" s="55" t="s">
        <v>435</v>
      </c>
      <c r="D381" s="139"/>
      <c r="E381" s="139"/>
      <c r="F381" s="139"/>
      <c r="G381" s="139"/>
      <c r="H381" s="139"/>
      <c r="I381" s="57"/>
      <c r="J381" s="57"/>
      <c r="K381" s="38">
        <f t="shared" si="3"/>
        <v>0</v>
      </c>
      <c r="L381" s="39"/>
    </row>
    <row r="382" spans="1:12" s="40" customFormat="1" ht="12.75" customHeight="1" hidden="1">
      <c r="A382" s="65"/>
      <c r="B382" s="55"/>
      <c r="C382" s="55" t="s">
        <v>448</v>
      </c>
      <c r="D382" s="139"/>
      <c r="E382" s="139"/>
      <c r="F382" s="139"/>
      <c r="G382" s="139"/>
      <c r="H382" s="139"/>
      <c r="I382" s="57"/>
      <c r="J382" s="57"/>
      <c r="K382" s="38">
        <f t="shared" si="3"/>
        <v>0</v>
      </c>
      <c r="L382" s="39"/>
    </row>
    <row r="383" spans="1:12" s="40" customFormat="1" ht="15" customHeight="1" hidden="1">
      <c r="A383" s="65"/>
      <c r="B383" s="55"/>
      <c r="C383" s="55" t="s">
        <v>447</v>
      </c>
      <c r="D383" s="139"/>
      <c r="E383" s="139"/>
      <c r="F383" s="139"/>
      <c r="G383" s="139"/>
      <c r="H383" s="139"/>
      <c r="I383" s="57"/>
      <c r="J383" s="57"/>
      <c r="K383" s="38">
        <f t="shared" si="3"/>
        <v>0</v>
      </c>
      <c r="L383" s="39"/>
    </row>
    <row r="384" spans="1:12" s="40" customFormat="1" ht="15" customHeight="1" hidden="1">
      <c r="A384" s="53"/>
      <c r="B384" s="134" t="s">
        <v>90</v>
      </c>
      <c r="C384" s="140"/>
      <c r="D384" s="137"/>
      <c r="E384" s="148">
        <f>E378+E379+E380+E381-E382-E383</f>
        <v>0</v>
      </c>
      <c r="F384" s="137"/>
      <c r="G384" s="148">
        <f>G378+G379+G380+G381-G382-G383</f>
        <v>0</v>
      </c>
      <c r="H384" s="137"/>
      <c r="I384" s="148">
        <f>I378+I379+I380+I381-I382-I383</f>
        <v>0</v>
      </c>
      <c r="J384" s="43"/>
      <c r="K384" s="136">
        <f t="shared" si="3"/>
        <v>0</v>
      </c>
      <c r="L384" s="39"/>
    </row>
    <row r="385" spans="1:12" s="40" customFormat="1" ht="15" customHeight="1" hidden="1">
      <c r="A385" s="36"/>
      <c r="B385" s="81"/>
      <c r="C385" s="124"/>
      <c r="D385" s="124"/>
      <c r="E385" s="124"/>
      <c r="F385" s="124"/>
      <c r="G385" s="124"/>
      <c r="H385" s="81"/>
      <c r="I385" s="146"/>
      <c r="J385" s="38"/>
      <c r="K385" s="146"/>
      <c r="L385" s="39"/>
    </row>
    <row r="386" spans="1:12" s="40" customFormat="1" ht="15" customHeight="1" hidden="1">
      <c r="A386" s="36"/>
      <c r="B386" s="37" t="s">
        <v>450</v>
      </c>
      <c r="C386" s="149"/>
      <c r="D386" s="147"/>
      <c r="E386" s="147"/>
      <c r="F386" s="147"/>
      <c r="G386" s="147"/>
      <c r="H386" s="147"/>
      <c r="I386" s="38"/>
      <c r="J386" s="38"/>
      <c r="K386" s="38"/>
      <c r="L386" s="39"/>
    </row>
    <row r="387" spans="1:12" s="40" customFormat="1" ht="15" customHeight="1" hidden="1">
      <c r="A387" s="53"/>
      <c r="B387" s="42" t="s">
        <v>451</v>
      </c>
      <c r="C387" s="150"/>
      <c r="D387" s="137"/>
      <c r="E387" s="43">
        <f>E369-E378</f>
        <v>0</v>
      </c>
      <c r="F387" s="137"/>
      <c r="G387" s="43">
        <f>G369-G378</f>
        <v>0</v>
      </c>
      <c r="H387" s="137"/>
      <c r="I387" s="43">
        <f>I369-I378</f>
        <v>0</v>
      </c>
      <c r="J387" s="43"/>
      <c r="K387" s="38">
        <f>K369-K378</f>
        <v>0</v>
      </c>
      <c r="L387" s="99">
        <f>K387-'[1]CDKT '!K54</f>
        <v>0</v>
      </c>
    </row>
    <row r="388" spans="1:12" s="40" customFormat="1" ht="15" customHeight="1" hidden="1">
      <c r="A388" s="53"/>
      <c r="B388" s="151" t="s">
        <v>452</v>
      </c>
      <c r="C388" s="152"/>
      <c r="D388" s="137"/>
      <c r="E388" s="153">
        <f>E375-E384</f>
        <v>0</v>
      </c>
      <c r="F388" s="143"/>
      <c r="G388" s="153">
        <f>G375-G384</f>
        <v>0</v>
      </c>
      <c r="H388" s="143"/>
      <c r="I388" s="153">
        <f>I375-I384</f>
        <v>0</v>
      </c>
      <c r="J388" s="153"/>
      <c r="K388" s="154">
        <f>K375-K384</f>
        <v>0</v>
      </c>
      <c r="L388" s="99">
        <f>K388-'[1]CDKT '!I54</f>
        <v>0</v>
      </c>
    </row>
    <row r="389" spans="1:12" s="40" customFormat="1" ht="19.5" customHeight="1" hidden="1">
      <c r="A389" s="36"/>
      <c r="B389" s="37"/>
      <c r="C389" s="81"/>
      <c r="D389" s="37"/>
      <c r="E389" s="37"/>
      <c r="F389" s="37"/>
      <c r="G389" s="37"/>
      <c r="H389" s="37"/>
      <c r="I389" s="38"/>
      <c r="J389" s="38"/>
      <c r="K389" s="38"/>
      <c r="L389" s="39"/>
    </row>
    <row r="390" spans="1:12" s="40" customFormat="1" ht="12.75" customHeight="1" hidden="1">
      <c r="A390" s="53"/>
      <c r="B390" s="82" t="s">
        <v>453</v>
      </c>
      <c r="C390" s="82"/>
      <c r="D390" s="82"/>
      <c r="E390" s="82"/>
      <c r="F390" s="82"/>
      <c r="G390" s="82"/>
      <c r="H390" s="82"/>
      <c r="I390" s="82"/>
      <c r="J390" s="82"/>
      <c r="K390" s="82"/>
      <c r="L390" s="39"/>
    </row>
    <row r="391" spans="1:12" s="40" customFormat="1" ht="12.75" customHeight="1" hidden="1">
      <c r="A391" s="53"/>
      <c r="B391" s="82" t="s">
        <v>454</v>
      </c>
      <c r="C391" s="82"/>
      <c r="D391" s="82"/>
      <c r="E391" s="82"/>
      <c r="F391" s="82"/>
      <c r="G391" s="82"/>
      <c r="H391" s="82"/>
      <c r="I391" s="82"/>
      <c r="J391" s="82"/>
      <c r="K391" s="82"/>
      <c r="L391" s="39"/>
    </row>
    <row r="392" spans="1:12" s="40" customFormat="1" ht="12.75" customHeight="1" hidden="1">
      <c r="A392" s="53"/>
      <c r="B392" s="82" t="s">
        <v>455</v>
      </c>
      <c r="C392" s="82"/>
      <c r="D392" s="82"/>
      <c r="E392" s="82"/>
      <c r="F392" s="82"/>
      <c r="G392" s="82"/>
      <c r="H392" s="82"/>
      <c r="I392" s="82"/>
      <c r="J392" s="82"/>
      <c r="K392" s="82"/>
      <c r="L392" s="39"/>
    </row>
    <row r="393" spans="1:12" s="40" customFormat="1" ht="12.75" customHeight="1">
      <c r="A393" s="53"/>
      <c r="B393" s="82"/>
      <c r="C393" s="82"/>
      <c r="D393" s="82"/>
      <c r="E393" s="82"/>
      <c r="F393" s="82"/>
      <c r="G393" s="82"/>
      <c r="H393" s="82"/>
      <c r="I393" s="82"/>
      <c r="J393" s="82"/>
      <c r="K393" s="82"/>
      <c r="L393" s="39"/>
    </row>
    <row r="394" spans="1:12" s="40" customFormat="1" ht="12.75" customHeight="1">
      <c r="A394" s="53"/>
      <c r="B394" s="82"/>
      <c r="C394" s="82"/>
      <c r="D394" s="82"/>
      <c r="E394" s="82"/>
      <c r="F394" s="82"/>
      <c r="G394" s="82"/>
      <c r="H394" s="82"/>
      <c r="I394" s="82"/>
      <c r="J394" s="82"/>
      <c r="K394" s="82"/>
      <c r="L394" s="39"/>
    </row>
    <row r="395" spans="1:12" s="40" customFormat="1" ht="12.75" customHeight="1">
      <c r="A395" s="53"/>
      <c r="B395" s="82"/>
      <c r="C395" s="82"/>
      <c r="D395" s="82"/>
      <c r="E395" s="82"/>
      <c r="F395" s="82"/>
      <c r="G395" s="82"/>
      <c r="H395" s="82"/>
      <c r="I395" s="82"/>
      <c r="J395" s="82"/>
      <c r="K395" s="82"/>
      <c r="L395" s="39"/>
    </row>
    <row r="396" spans="1:12" s="40" customFormat="1" ht="12.75" customHeight="1">
      <c r="A396" s="53"/>
      <c r="B396" s="82"/>
      <c r="C396" s="82"/>
      <c r="D396" s="82"/>
      <c r="E396" s="82"/>
      <c r="F396" s="82"/>
      <c r="G396" s="82"/>
      <c r="H396" s="82"/>
      <c r="I396" s="82"/>
      <c r="J396" s="82"/>
      <c r="K396" s="82"/>
      <c r="L396" s="39"/>
    </row>
    <row r="397" spans="1:12" s="40" customFormat="1" ht="12.75" customHeight="1">
      <c r="A397" s="53"/>
      <c r="B397" s="82"/>
      <c r="C397" s="82"/>
      <c r="D397" s="82"/>
      <c r="E397" s="82"/>
      <c r="F397" s="82"/>
      <c r="G397" s="82"/>
      <c r="H397" s="82"/>
      <c r="I397" s="82"/>
      <c r="J397" s="82"/>
      <c r="K397" s="82"/>
      <c r="L397" s="39"/>
    </row>
    <row r="398" spans="1:12" s="40" customFormat="1" ht="12.75" customHeight="1">
      <c r="A398" s="53"/>
      <c r="B398" s="82"/>
      <c r="C398" s="82"/>
      <c r="D398" s="82"/>
      <c r="E398" s="82"/>
      <c r="F398" s="82"/>
      <c r="G398" s="82"/>
      <c r="H398" s="82"/>
      <c r="I398" s="82"/>
      <c r="J398" s="82"/>
      <c r="K398" s="82"/>
      <c r="L398" s="39"/>
    </row>
    <row r="399" spans="1:12" s="40" customFormat="1" ht="12.75" customHeight="1">
      <c r="A399" s="53"/>
      <c r="B399" s="82"/>
      <c r="C399" s="82"/>
      <c r="D399" s="82"/>
      <c r="E399" s="82"/>
      <c r="F399" s="82"/>
      <c r="G399" s="82"/>
      <c r="H399" s="82"/>
      <c r="I399" s="82"/>
      <c r="J399" s="82"/>
      <c r="K399" s="82"/>
      <c r="L399" s="39"/>
    </row>
    <row r="400" spans="1:12" s="40" customFormat="1" ht="12.75" customHeight="1">
      <c r="A400" s="53"/>
      <c r="B400" s="82"/>
      <c r="C400" s="82"/>
      <c r="D400" s="82"/>
      <c r="E400" s="82"/>
      <c r="F400" s="82"/>
      <c r="G400" s="82"/>
      <c r="H400" s="82"/>
      <c r="I400" s="82"/>
      <c r="J400" s="82"/>
      <c r="K400" s="82"/>
      <c r="L400" s="39"/>
    </row>
    <row r="401" spans="1:12" s="40" customFormat="1" ht="12.75" customHeight="1">
      <c r="A401" s="53"/>
      <c r="B401" s="82"/>
      <c r="C401" s="82"/>
      <c r="D401" s="82"/>
      <c r="E401" s="82"/>
      <c r="F401" s="82"/>
      <c r="G401" s="82"/>
      <c r="H401" s="82"/>
      <c r="I401" s="82"/>
      <c r="J401" s="82"/>
      <c r="K401" s="82"/>
      <c r="L401" s="39"/>
    </row>
    <row r="402" spans="1:12" s="40" customFormat="1" ht="12.75" customHeight="1">
      <c r="A402" s="53"/>
      <c r="B402" s="82"/>
      <c r="C402" s="82"/>
      <c r="D402" s="82"/>
      <c r="E402" s="82"/>
      <c r="F402" s="82"/>
      <c r="G402" s="82"/>
      <c r="H402" s="82"/>
      <c r="I402" s="82"/>
      <c r="J402" s="82"/>
      <c r="K402" s="82"/>
      <c r="L402" s="39"/>
    </row>
    <row r="403" spans="1:12" s="40" customFormat="1" ht="12.75" customHeight="1">
      <c r="A403" s="53"/>
      <c r="B403" s="82"/>
      <c r="C403" s="82"/>
      <c r="D403" s="82"/>
      <c r="E403" s="82"/>
      <c r="F403" s="82"/>
      <c r="G403" s="82"/>
      <c r="H403" s="82"/>
      <c r="I403" s="82"/>
      <c r="J403" s="82"/>
      <c r="K403" s="82"/>
      <c r="L403" s="39"/>
    </row>
    <row r="404" spans="1:12" s="40" customFormat="1" ht="12.75" customHeight="1">
      <c r="A404" s="53"/>
      <c r="B404" s="82"/>
      <c r="C404" s="82"/>
      <c r="D404" s="82"/>
      <c r="E404" s="82"/>
      <c r="F404" s="82"/>
      <c r="G404" s="82"/>
      <c r="H404" s="82"/>
      <c r="I404" s="82"/>
      <c r="J404" s="82"/>
      <c r="K404" s="82"/>
      <c r="L404" s="39"/>
    </row>
    <row r="405" spans="1:12" s="40" customFormat="1" ht="30" customHeight="1">
      <c r="A405" s="120" t="s">
        <v>256</v>
      </c>
      <c r="B405" s="121" t="s">
        <v>22</v>
      </c>
      <c r="C405" s="42"/>
      <c r="D405" s="42"/>
      <c r="E405" s="42"/>
      <c r="F405" s="42"/>
      <c r="G405" s="42"/>
      <c r="H405" s="42"/>
      <c r="I405" s="43"/>
      <c r="J405" s="43"/>
      <c r="K405" s="43"/>
      <c r="L405" s="39"/>
    </row>
    <row r="406" spans="1:12" s="40" customFormat="1" ht="30.75" customHeight="1">
      <c r="A406" s="36"/>
      <c r="B406" s="122"/>
      <c r="C406" s="123"/>
      <c r="D406" s="124"/>
      <c r="E406" s="125"/>
      <c r="F406" s="124"/>
      <c r="G406" s="125" t="s">
        <v>456</v>
      </c>
      <c r="H406" s="37"/>
      <c r="I406" s="125" t="s">
        <v>457</v>
      </c>
      <c r="J406" s="38"/>
      <c r="K406" s="125" t="s">
        <v>430</v>
      </c>
      <c r="L406" s="59"/>
    </row>
    <row r="407" spans="1:12" s="40" customFormat="1" ht="9" customHeight="1">
      <c r="A407" s="53"/>
      <c r="B407" s="56"/>
      <c r="C407" s="56"/>
      <c r="D407" s="56"/>
      <c r="E407" s="56"/>
      <c r="F407" s="56"/>
      <c r="G407" s="20"/>
      <c r="H407" s="155"/>
      <c r="I407" s="156"/>
      <c r="J407" s="156"/>
      <c r="K407" s="22"/>
      <c r="L407" s="39"/>
    </row>
    <row r="408" spans="1:12" s="40" customFormat="1" ht="15.75" customHeight="1">
      <c r="A408" s="36"/>
      <c r="B408" s="37" t="s">
        <v>432</v>
      </c>
      <c r="C408" s="147"/>
      <c r="D408" s="147"/>
      <c r="E408" s="147"/>
      <c r="F408" s="147"/>
      <c r="G408" s="165"/>
      <c r="H408" s="165"/>
      <c r="I408" s="22"/>
      <c r="J408" s="22"/>
      <c r="K408" s="22"/>
      <c r="L408" s="39"/>
    </row>
    <row r="409" spans="1:12" s="40" customFormat="1" ht="15.75" customHeight="1">
      <c r="A409" s="53"/>
      <c r="B409" s="42" t="s">
        <v>88</v>
      </c>
      <c r="C409" s="56"/>
      <c r="D409" s="56"/>
      <c r="E409" s="56"/>
      <c r="F409" s="56"/>
      <c r="G409" s="20">
        <v>1391038227</v>
      </c>
      <c r="H409" s="155"/>
      <c r="I409" s="20">
        <v>111510000</v>
      </c>
      <c r="J409" s="156"/>
      <c r="K409" s="22">
        <v>1502548227</v>
      </c>
      <c r="L409" s="39"/>
    </row>
    <row r="410" spans="1:12" s="40" customFormat="1" ht="15.75" customHeight="1" hidden="1">
      <c r="A410" s="65"/>
      <c r="B410" s="55"/>
      <c r="C410" s="55" t="s">
        <v>89</v>
      </c>
      <c r="D410" s="131"/>
      <c r="E410" s="131"/>
      <c r="F410" s="131"/>
      <c r="G410" s="157"/>
      <c r="H410" s="158"/>
      <c r="I410" s="159"/>
      <c r="J410" s="159"/>
      <c r="K410" s="160">
        <f aca="true" t="shared" si="4" ref="K410:K416">SUM(E410:J410)</f>
        <v>0</v>
      </c>
      <c r="L410" s="39"/>
    </row>
    <row r="411" spans="1:12" s="40" customFormat="1" ht="15.75" customHeight="1" hidden="1">
      <c r="A411" s="65"/>
      <c r="B411" s="55"/>
      <c r="C411" s="55" t="s">
        <v>458</v>
      </c>
      <c r="D411" s="131"/>
      <c r="E411" s="131"/>
      <c r="F411" s="131"/>
      <c r="G411" s="157"/>
      <c r="H411" s="158"/>
      <c r="I411" s="159"/>
      <c r="J411" s="159"/>
      <c r="K411" s="160">
        <f t="shared" si="4"/>
        <v>0</v>
      </c>
      <c r="L411" s="39"/>
    </row>
    <row r="412" spans="1:12" s="40" customFormat="1" ht="15.75" customHeight="1" hidden="1">
      <c r="A412" s="65"/>
      <c r="B412" s="55"/>
      <c r="C412" s="55" t="s">
        <v>459</v>
      </c>
      <c r="D412" s="131"/>
      <c r="E412" s="131"/>
      <c r="F412" s="131"/>
      <c r="G412" s="157"/>
      <c r="H412" s="158"/>
      <c r="I412" s="159"/>
      <c r="J412" s="159"/>
      <c r="K412" s="160">
        <f t="shared" si="4"/>
        <v>0</v>
      </c>
      <c r="L412" s="39"/>
    </row>
    <row r="413" spans="1:12" s="40" customFormat="1" ht="15.75" customHeight="1" hidden="1">
      <c r="A413" s="65"/>
      <c r="B413" s="55"/>
      <c r="C413" s="55" t="s">
        <v>435</v>
      </c>
      <c r="D413" s="131"/>
      <c r="E413" s="131"/>
      <c r="F413" s="131"/>
      <c r="G413" s="157"/>
      <c r="H413" s="158"/>
      <c r="I413" s="159"/>
      <c r="J413" s="159"/>
      <c r="K413" s="160">
        <f t="shared" si="4"/>
        <v>0</v>
      </c>
      <c r="L413" s="39"/>
    </row>
    <row r="414" spans="1:12" s="40" customFormat="1" ht="15.75" customHeight="1" hidden="1">
      <c r="A414" s="65"/>
      <c r="B414" s="55"/>
      <c r="C414" s="55" t="s">
        <v>437</v>
      </c>
      <c r="D414" s="131"/>
      <c r="E414" s="131"/>
      <c r="F414" s="131"/>
      <c r="G414" s="157"/>
      <c r="H414" s="158"/>
      <c r="I414" s="159"/>
      <c r="J414" s="159"/>
      <c r="K414" s="160">
        <f t="shared" si="4"/>
        <v>0</v>
      </c>
      <c r="L414" s="39"/>
    </row>
    <row r="415" spans="1:12" s="40" customFormat="1" ht="15.75" customHeight="1">
      <c r="A415" s="65"/>
      <c r="B415" s="133"/>
      <c r="C415" s="133" t="s">
        <v>1222</v>
      </c>
      <c r="D415" s="131"/>
      <c r="E415" s="131"/>
      <c r="F415" s="131"/>
      <c r="G415" s="157">
        <v>0</v>
      </c>
      <c r="H415" s="155"/>
      <c r="I415" s="156"/>
      <c r="J415" s="156"/>
      <c r="K415" s="22">
        <f t="shared" si="4"/>
        <v>0</v>
      </c>
      <c r="L415" s="39"/>
    </row>
    <row r="416" spans="1:12" s="40" customFormat="1" ht="15.75" customHeight="1">
      <c r="A416" s="53"/>
      <c r="B416" s="161" t="s">
        <v>38</v>
      </c>
      <c r="C416" s="162"/>
      <c r="D416" s="56"/>
      <c r="E416" s="162"/>
      <c r="F416" s="56"/>
      <c r="G416" s="163">
        <f>G409+G410+G411+G412+G413-G414-G415</f>
        <v>1391038227</v>
      </c>
      <c r="H416" s="155"/>
      <c r="I416" s="163">
        <f>I409+I410+I411+I412+I413-I414-I415</f>
        <v>111510000</v>
      </c>
      <c r="J416" s="156"/>
      <c r="K416" s="164">
        <f t="shared" si="4"/>
        <v>1502548227</v>
      </c>
      <c r="L416" s="99">
        <f>K416-'[3]CDKT '!I69</f>
        <v>1245814949</v>
      </c>
    </row>
    <row r="417" spans="1:12" s="40" customFormat="1" ht="9" customHeight="1">
      <c r="A417" s="53"/>
      <c r="B417" s="56"/>
      <c r="C417" s="56"/>
      <c r="D417" s="56"/>
      <c r="E417" s="56"/>
      <c r="F417" s="56"/>
      <c r="G417" s="20"/>
      <c r="H417" s="155"/>
      <c r="I417" s="156"/>
      <c r="J417" s="156"/>
      <c r="K417" s="22"/>
      <c r="L417" s="39" t="s">
        <v>460</v>
      </c>
    </row>
    <row r="418" spans="1:12" s="40" customFormat="1" ht="15.75" customHeight="1">
      <c r="A418" s="36"/>
      <c r="B418" s="37" t="s">
        <v>439</v>
      </c>
      <c r="C418" s="147"/>
      <c r="D418" s="147"/>
      <c r="E418" s="147"/>
      <c r="F418" s="147"/>
      <c r="G418" s="165"/>
      <c r="H418" s="165"/>
      <c r="I418" s="22"/>
      <c r="J418" s="22"/>
      <c r="K418" s="22"/>
      <c r="L418" s="39"/>
    </row>
    <row r="419" spans="1:12" s="40" customFormat="1" ht="15.75" customHeight="1">
      <c r="A419" s="53"/>
      <c r="B419" s="42" t="s">
        <v>88</v>
      </c>
      <c r="C419" s="56"/>
      <c r="D419" s="56"/>
      <c r="E419" s="56"/>
      <c r="F419" s="56"/>
      <c r="G419" s="20">
        <v>367270377</v>
      </c>
      <c r="H419" s="155"/>
      <c r="I419" s="20">
        <v>73747820</v>
      </c>
      <c r="J419" s="156"/>
      <c r="K419" s="22">
        <v>441018197</v>
      </c>
      <c r="L419" s="99">
        <f>K419+'[3]CDKT '!K70</f>
        <v>441018197</v>
      </c>
    </row>
    <row r="420" spans="1:12" s="40" customFormat="1" ht="15.75" customHeight="1">
      <c r="A420" s="65"/>
      <c r="B420" s="55"/>
      <c r="C420" s="55" t="s">
        <v>461</v>
      </c>
      <c r="D420" s="133"/>
      <c r="E420" s="166"/>
      <c r="F420" s="167"/>
      <c r="G420" s="168">
        <v>15770494</v>
      </c>
      <c r="H420" s="155"/>
      <c r="I420" s="168">
        <v>1465314</v>
      </c>
      <c r="J420" s="159"/>
      <c r="K420" s="160">
        <f>SUM(E420:J420)</f>
        <v>17235808</v>
      </c>
      <c r="L420" s="39"/>
    </row>
    <row r="421" spans="1:12" s="40" customFormat="1" ht="15.75" customHeight="1" hidden="1">
      <c r="A421" s="65"/>
      <c r="B421" s="55"/>
      <c r="C421" s="55" t="s">
        <v>435</v>
      </c>
      <c r="D421" s="131"/>
      <c r="E421" s="131"/>
      <c r="F421" s="131"/>
      <c r="G421" s="157"/>
      <c r="H421" s="155"/>
      <c r="I421" s="156"/>
      <c r="J421" s="156"/>
      <c r="K421" s="22">
        <f>SUM(E421:J421)</f>
        <v>0</v>
      </c>
      <c r="L421" s="39"/>
    </row>
    <row r="422" spans="1:12" s="40" customFormat="1" ht="15.75" customHeight="1" hidden="1">
      <c r="A422" s="65"/>
      <c r="B422" s="55"/>
      <c r="C422" s="55" t="s">
        <v>437</v>
      </c>
      <c r="D422" s="133"/>
      <c r="E422" s="166"/>
      <c r="F422" s="167"/>
      <c r="G422" s="168"/>
      <c r="H422" s="155"/>
      <c r="I422" s="156"/>
      <c r="J422" s="156"/>
      <c r="K422" s="22">
        <f>SUM(E422:J422)</f>
        <v>0</v>
      </c>
      <c r="L422" s="39"/>
    </row>
    <row r="423" spans="1:12" s="40" customFormat="1" ht="15">
      <c r="A423" s="65"/>
      <c r="B423" s="133"/>
      <c r="C423" s="133" t="s">
        <v>1222</v>
      </c>
      <c r="D423" s="131"/>
      <c r="E423" s="131"/>
      <c r="F423" s="131"/>
      <c r="G423" s="168"/>
      <c r="H423" s="155"/>
      <c r="I423" s="168"/>
      <c r="J423" s="156"/>
      <c r="K423" s="22">
        <f>SUM(E423:J423)</f>
        <v>0</v>
      </c>
      <c r="L423" s="39"/>
    </row>
    <row r="424" spans="1:17" s="40" customFormat="1" ht="15.75" customHeight="1">
      <c r="A424" s="53"/>
      <c r="B424" s="161" t="s">
        <v>38</v>
      </c>
      <c r="C424" s="162"/>
      <c r="D424" s="56"/>
      <c r="E424" s="162"/>
      <c r="F424" s="56"/>
      <c r="G424" s="163">
        <f>G419+G420+G421-G422-G423</f>
        <v>383040871</v>
      </c>
      <c r="H424" s="155"/>
      <c r="I424" s="163">
        <f>I419+I420+I421-I422-I423</f>
        <v>75213134</v>
      </c>
      <c r="J424" s="156"/>
      <c r="K424" s="164">
        <f>SUM(E424:J424)</f>
        <v>458254005</v>
      </c>
      <c r="L424" s="99">
        <f>K424+'[3]CDKT '!I70</f>
        <v>714987283</v>
      </c>
      <c r="Q424" s="259">
        <f>K424+CDKT!I59</f>
        <v>0</v>
      </c>
    </row>
    <row r="425" spans="1:12" s="40" customFormat="1" ht="9" customHeight="1">
      <c r="A425" s="53"/>
      <c r="B425" s="56"/>
      <c r="C425" s="56"/>
      <c r="D425" s="56"/>
      <c r="E425" s="56"/>
      <c r="F425" s="56"/>
      <c r="G425" s="20"/>
      <c r="H425" s="155"/>
      <c r="I425" s="156"/>
      <c r="J425" s="156"/>
      <c r="K425" s="22"/>
      <c r="L425" s="39"/>
    </row>
    <row r="426" spans="1:12" s="40" customFormat="1" ht="15.75" customHeight="1">
      <c r="A426" s="36"/>
      <c r="B426" s="37" t="s">
        <v>450</v>
      </c>
      <c r="C426" s="147"/>
      <c r="D426" s="147"/>
      <c r="E426" s="147"/>
      <c r="F426" s="147"/>
      <c r="G426" s="165"/>
      <c r="H426" s="165"/>
      <c r="I426" s="22"/>
      <c r="J426" s="22"/>
      <c r="K426" s="34"/>
      <c r="L426" s="39"/>
    </row>
    <row r="427" spans="1:12" s="40" customFormat="1" ht="15.75" customHeight="1">
      <c r="A427" s="53"/>
      <c r="B427" s="42" t="s">
        <v>88</v>
      </c>
      <c r="C427" s="56"/>
      <c r="D427" s="56"/>
      <c r="E427" s="56"/>
      <c r="F427" s="56"/>
      <c r="G427" s="20">
        <f>G409-G419</f>
        <v>1023767850</v>
      </c>
      <c r="H427" s="169" t="s">
        <v>462</v>
      </c>
      <c r="I427" s="20">
        <f>I409-I419</f>
        <v>37762180</v>
      </c>
      <c r="J427" s="34" t="s">
        <v>463</v>
      </c>
      <c r="K427" s="165">
        <f>G427+I427</f>
        <v>1061530030</v>
      </c>
      <c r="L427" s="99">
        <f>K427-'[3]CDKT '!K68</f>
        <v>19611649134.052334</v>
      </c>
    </row>
    <row r="428" spans="1:12" s="40" customFormat="1" ht="15.75" customHeight="1" thickBot="1">
      <c r="A428" s="53"/>
      <c r="B428" s="151" t="s">
        <v>38</v>
      </c>
      <c r="C428" s="170"/>
      <c r="D428" s="56"/>
      <c r="E428" s="171"/>
      <c r="F428" s="56"/>
      <c r="G428" s="172">
        <f>G416-G424</f>
        <v>1007997356</v>
      </c>
      <c r="H428" s="169" t="s">
        <v>462</v>
      </c>
      <c r="I428" s="172">
        <f>I416-I424</f>
        <v>36296866</v>
      </c>
      <c r="J428" s="34" t="s">
        <v>463</v>
      </c>
      <c r="K428" s="173">
        <f>G428+I428</f>
        <v>1044294222</v>
      </c>
      <c r="L428" s="99">
        <f>K428-'[3]CDKT '!I68</f>
        <v>23014648064</v>
      </c>
    </row>
    <row r="429" spans="1:12" s="40" customFormat="1" ht="19.5" customHeight="1" thickTop="1">
      <c r="A429" s="53"/>
      <c r="B429" s="863" t="s">
        <v>464</v>
      </c>
      <c r="C429" s="863"/>
      <c r="D429" s="863"/>
      <c r="E429" s="863"/>
      <c r="F429" s="863"/>
      <c r="G429" s="863"/>
      <c r="H429" s="863"/>
      <c r="I429" s="863"/>
      <c r="J429" s="863"/>
      <c r="K429" s="863"/>
      <c r="L429" s="39"/>
    </row>
    <row r="430" spans="1:12" s="40" customFormat="1" ht="31.5" customHeight="1">
      <c r="A430" s="53"/>
      <c r="B430" s="864" t="s">
        <v>465</v>
      </c>
      <c r="C430" s="864"/>
      <c r="D430" s="864"/>
      <c r="E430" s="864"/>
      <c r="F430" s="864"/>
      <c r="G430" s="864"/>
      <c r="H430" s="864"/>
      <c r="I430" s="864"/>
      <c r="J430" s="864"/>
      <c r="K430" s="864"/>
      <c r="L430" s="39"/>
    </row>
    <row r="431" spans="1:12" s="40" customFormat="1" ht="30" customHeight="1" hidden="1">
      <c r="A431" s="120" t="s">
        <v>263</v>
      </c>
      <c r="B431" s="121" t="s">
        <v>61</v>
      </c>
      <c r="C431" s="42"/>
      <c r="D431" s="42"/>
      <c r="E431" s="42"/>
      <c r="F431" s="42"/>
      <c r="G431" s="42"/>
      <c r="H431" s="42"/>
      <c r="I431" s="119" t="str">
        <f>'[1]TTC'!D14</f>
        <v>30/09/2012</v>
      </c>
      <c r="J431" s="119"/>
      <c r="K431" s="119" t="str">
        <f>'[1]TTC'!D13</f>
        <v>01/07/2012</v>
      </c>
      <c r="L431" s="39"/>
    </row>
    <row r="432" spans="1:12" s="40" customFormat="1" ht="19.5" customHeight="1" hidden="1">
      <c r="A432" s="53"/>
      <c r="B432" s="106" t="s">
        <v>466</v>
      </c>
      <c r="C432" s="42"/>
      <c r="D432" s="42"/>
      <c r="E432" s="42"/>
      <c r="F432" s="42"/>
      <c r="G432" s="42"/>
      <c r="H432" s="42"/>
      <c r="I432" s="34"/>
      <c r="J432" s="34"/>
      <c r="K432" s="34"/>
      <c r="L432" s="39"/>
    </row>
    <row r="433" spans="1:11" s="66" customFormat="1" ht="19.5" customHeight="1" hidden="1">
      <c r="A433" s="65"/>
      <c r="B433" s="174"/>
      <c r="C433" s="175" t="s">
        <v>467</v>
      </c>
      <c r="D433" s="55"/>
      <c r="E433" s="55"/>
      <c r="F433" s="55"/>
      <c r="G433" s="55"/>
      <c r="H433" s="55"/>
      <c r="I433" s="93"/>
      <c r="J433" s="93"/>
      <c r="K433" s="93"/>
    </row>
    <row r="434" spans="1:11" s="66" customFormat="1" ht="19.5" customHeight="1" hidden="1">
      <c r="A434" s="65"/>
      <c r="B434" s="176"/>
      <c r="C434" s="133" t="s">
        <v>468</v>
      </c>
      <c r="D434" s="55"/>
      <c r="E434" s="55"/>
      <c r="F434" s="55"/>
      <c r="G434" s="55"/>
      <c r="H434" s="55"/>
      <c r="I434" s="93"/>
      <c r="J434" s="93"/>
      <c r="K434" s="93"/>
    </row>
    <row r="435" spans="1:13" s="40" customFormat="1" ht="21" customHeight="1" hidden="1">
      <c r="A435" s="65"/>
      <c r="B435" s="37"/>
      <c r="C435" s="37" t="s">
        <v>28</v>
      </c>
      <c r="D435" s="55"/>
      <c r="E435" s="55"/>
      <c r="F435" s="55"/>
      <c r="G435" s="55"/>
      <c r="H435" s="55"/>
      <c r="I435" s="97">
        <f>SUM(I433:I434)</f>
        <v>0</v>
      </c>
      <c r="J435" s="22"/>
      <c r="K435" s="97">
        <f>SUM(K433:K434)</f>
        <v>0</v>
      </c>
      <c r="L435" s="99" t="e">
        <f>I435-'[1]CDKT '!I60</f>
        <v>#REF!</v>
      </c>
      <c r="M435" s="99" t="e">
        <f>K435-'[1]CDKT '!K60</f>
        <v>#REF!</v>
      </c>
    </row>
    <row r="436" spans="1:12" s="40" customFormat="1" ht="30" customHeight="1" hidden="1">
      <c r="A436" s="120" t="s">
        <v>316</v>
      </c>
      <c r="B436" s="121" t="s">
        <v>469</v>
      </c>
      <c r="C436" s="42"/>
      <c r="D436" s="42"/>
      <c r="E436" s="42"/>
      <c r="F436" s="42"/>
      <c r="G436" s="42"/>
      <c r="H436" s="42"/>
      <c r="I436" s="38"/>
      <c r="J436" s="38"/>
      <c r="K436" s="38"/>
      <c r="L436" s="39"/>
    </row>
    <row r="437" spans="1:12" s="40" customFormat="1" ht="30.75" customHeight="1" hidden="1">
      <c r="A437" s="36"/>
      <c r="B437" s="177" t="s">
        <v>34</v>
      </c>
      <c r="C437" s="178"/>
      <c r="D437" s="124"/>
      <c r="E437" s="125" t="s">
        <v>470</v>
      </c>
      <c r="F437" s="124"/>
      <c r="G437" s="125" t="s">
        <v>471</v>
      </c>
      <c r="H437" s="37"/>
      <c r="I437" s="125" t="s">
        <v>472</v>
      </c>
      <c r="J437" s="38"/>
      <c r="K437" s="125" t="s">
        <v>473</v>
      </c>
      <c r="L437" s="59"/>
    </row>
    <row r="438" spans="1:12" s="40" customFormat="1" ht="15.75" customHeight="1" hidden="1">
      <c r="A438" s="36"/>
      <c r="B438" s="179"/>
      <c r="C438" s="179"/>
      <c r="D438" s="124"/>
      <c r="E438" s="180"/>
      <c r="F438" s="124"/>
      <c r="G438" s="180"/>
      <c r="H438" s="37"/>
      <c r="I438" s="180"/>
      <c r="J438" s="38"/>
      <c r="K438" s="180"/>
      <c r="L438" s="59"/>
    </row>
    <row r="439" spans="1:12" s="40" customFormat="1" ht="15.75" customHeight="1" hidden="1">
      <c r="A439" s="36"/>
      <c r="B439" s="81" t="s">
        <v>432</v>
      </c>
      <c r="C439" s="81"/>
      <c r="D439" s="81"/>
      <c r="E439" s="181">
        <f>SUM(E440:E443)</f>
        <v>0</v>
      </c>
      <c r="F439" s="179"/>
      <c r="G439" s="181">
        <f>SUM(G440:G443)</f>
        <v>0</v>
      </c>
      <c r="H439" s="182"/>
      <c r="I439" s="181">
        <f>SUM(I440:I443)</f>
        <v>0</v>
      </c>
      <c r="J439" s="43"/>
      <c r="K439" s="38">
        <f>E439+G439-I439</f>
        <v>0</v>
      </c>
      <c r="L439" s="99">
        <f>K439-'[1]CDKT '!I62</f>
        <v>0</v>
      </c>
    </row>
    <row r="440" spans="1:12" s="40" customFormat="1" ht="15.75" customHeight="1" hidden="1">
      <c r="A440" s="53"/>
      <c r="B440" s="82" t="s">
        <v>39</v>
      </c>
      <c r="C440" s="137"/>
      <c r="D440" s="137"/>
      <c r="E440" s="183"/>
      <c r="F440" s="183"/>
      <c r="G440" s="183"/>
      <c r="H440" s="137"/>
      <c r="I440" s="43"/>
      <c r="J440" s="43"/>
      <c r="K440" s="38">
        <f>E440+G440-I440</f>
        <v>0</v>
      </c>
      <c r="L440" s="39"/>
    </row>
    <row r="441" spans="1:12" s="40" customFormat="1" ht="15.75" customHeight="1" hidden="1">
      <c r="A441" s="65"/>
      <c r="B441" s="82" t="s">
        <v>474</v>
      </c>
      <c r="C441" s="137"/>
      <c r="D441" s="137"/>
      <c r="E441" s="137"/>
      <c r="F441" s="137"/>
      <c r="G441" s="137"/>
      <c r="H441" s="137"/>
      <c r="I441" s="43"/>
      <c r="J441" s="43"/>
      <c r="K441" s="38">
        <f>E441+G441-I441</f>
        <v>0</v>
      </c>
      <c r="L441" s="39"/>
    </row>
    <row r="442" spans="1:12" s="40" customFormat="1" ht="15.75" customHeight="1" hidden="1">
      <c r="A442" s="65"/>
      <c r="B442" s="82" t="s">
        <v>475</v>
      </c>
      <c r="C442" s="137"/>
      <c r="D442" s="137"/>
      <c r="E442" s="137"/>
      <c r="F442" s="137"/>
      <c r="G442" s="137"/>
      <c r="H442" s="137"/>
      <c r="I442" s="43"/>
      <c r="J442" s="43"/>
      <c r="K442" s="38">
        <f>E442+G442-I442</f>
        <v>0</v>
      </c>
      <c r="L442" s="39"/>
    </row>
    <row r="443" spans="1:12" s="40" customFormat="1" ht="15.75" customHeight="1" hidden="1">
      <c r="A443" s="65"/>
      <c r="B443" s="161" t="s">
        <v>476</v>
      </c>
      <c r="C443" s="184"/>
      <c r="D443" s="137"/>
      <c r="E443" s="184"/>
      <c r="F443" s="137"/>
      <c r="G443" s="184"/>
      <c r="H443" s="137"/>
      <c r="I443" s="185"/>
      <c r="J443" s="43"/>
      <c r="K443" s="136">
        <f>E443+G443-I443</f>
        <v>0</v>
      </c>
      <c r="L443" s="39"/>
    </row>
    <row r="444" spans="1:12" s="40" customFormat="1" ht="15.75" customHeight="1" hidden="1">
      <c r="A444" s="65"/>
      <c r="B444" s="82"/>
      <c r="C444" s="137"/>
      <c r="D444" s="137"/>
      <c r="E444" s="137"/>
      <c r="F444" s="137"/>
      <c r="G444" s="137"/>
      <c r="H444" s="137"/>
      <c r="I444" s="43"/>
      <c r="J444" s="43"/>
      <c r="K444" s="38"/>
      <c r="L444" s="39"/>
    </row>
    <row r="445" spans="1:12" s="40" customFormat="1" ht="15.75" customHeight="1" hidden="1">
      <c r="A445" s="36"/>
      <c r="B445" s="81" t="s">
        <v>439</v>
      </c>
      <c r="C445" s="81"/>
      <c r="D445" s="81"/>
      <c r="E445" s="186">
        <f>SUM(E446:E449)</f>
        <v>0</v>
      </c>
      <c r="F445" s="179"/>
      <c r="G445" s="186">
        <f>SUM(G446:G449)</f>
        <v>0</v>
      </c>
      <c r="H445" s="182"/>
      <c r="I445" s="186">
        <f>SUM(I446:I449)</f>
        <v>0</v>
      </c>
      <c r="J445" s="43"/>
      <c r="K445" s="38">
        <f>E445+G445-I445</f>
        <v>0</v>
      </c>
      <c r="L445" s="99">
        <f>K445+'[1]CDKT '!I63</f>
        <v>0</v>
      </c>
    </row>
    <row r="446" spans="1:12" s="40" customFormat="1" ht="15.75" customHeight="1" hidden="1">
      <c r="A446" s="53"/>
      <c r="B446" s="82" t="s">
        <v>39</v>
      </c>
      <c r="C446" s="137"/>
      <c r="D446" s="137"/>
      <c r="E446" s="137"/>
      <c r="F446" s="137"/>
      <c r="G446" s="137"/>
      <c r="H446" s="137"/>
      <c r="I446" s="43"/>
      <c r="J446" s="43"/>
      <c r="K446" s="38">
        <f>E446+G446-I446</f>
        <v>0</v>
      </c>
      <c r="L446" s="39"/>
    </row>
    <row r="447" spans="1:12" s="40" customFormat="1" ht="15.75" customHeight="1" hidden="1">
      <c r="A447" s="65"/>
      <c r="B447" s="82" t="s">
        <v>474</v>
      </c>
      <c r="C447" s="137"/>
      <c r="D447" s="137"/>
      <c r="E447" s="137"/>
      <c r="F447" s="137"/>
      <c r="G447" s="137"/>
      <c r="H447" s="137"/>
      <c r="I447" s="43"/>
      <c r="J447" s="43"/>
      <c r="K447" s="38">
        <f>E447+G447-I447</f>
        <v>0</v>
      </c>
      <c r="L447" s="39"/>
    </row>
    <row r="448" spans="1:12" s="40" customFormat="1" ht="15.75" customHeight="1" hidden="1">
      <c r="A448" s="65"/>
      <c r="B448" s="82" t="s">
        <v>475</v>
      </c>
      <c r="C448" s="137"/>
      <c r="D448" s="137"/>
      <c r="E448" s="137"/>
      <c r="F448" s="137"/>
      <c r="G448" s="137"/>
      <c r="H448" s="137"/>
      <c r="I448" s="43"/>
      <c r="J448" s="43"/>
      <c r="K448" s="38">
        <f>E448+G448-I448</f>
        <v>0</v>
      </c>
      <c r="L448" s="39"/>
    </row>
    <row r="449" spans="1:12" s="40" customFormat="1" ht="15.75" customHeight="1" hidden="1">
      <c r="A449" s="65"/>
      <c r="B449" s="161" t="s">
        <v>476</v>
      </c>
      <c r="C449" s="184"/>
      <c r="D449" s="137"/>
      <c r="E449" s="184"/>
      <c r="F449" s="137"/>
      <c r="G449" s="184"/>
      <c r="H449" s="137"/>
      <c r="I449" s="185"/>
      <c r="J449" s="43"/>
      <c r="K449" s="136">
        <f>E449+G449-I449</f>
        <v>0</v>
      </c>
      <c r="L449" s="39"/>
    </row>
    <row r="450" spans="1:12" s="40" customFormat="1" ht="15.75" customHeight="1" hidden="1">
      <c r="A450" s="65"/>
      <c r="B450" s="82"/>
      <c r="C450" s="137"/>
      <c r="D450" s="137"/>
      <c r="E450" s="137"/>
      <c r="F450" s="137"/>
      <c r="G450" s="137"/>
      <c r="H450" s="137"/>
      <c r="I450" s="43"/>
      <c r="J450" s="43"/>
      <c r="K450" s="38"/>
      <c r="L450" s="39"/>
    </row>
    <row r="451" spans="1:12" s="40" customFormat="1" ht="15.75" customHeight="1" hidden="1">
      <c r="A451" s="36"/>
      <c r="B451" s="81" t="s">
        <v>450</v>
      </c>
      <c r="C451" s="81"/>
      <c r="D451" s="81"/>
      <c r="E451" s="186">
        <f>SUM(E452:E455)</f>
        <v>0</v>
      </c>
      <c r="F451" s="179"/>
      <c r="G451" s="186">
        <f>SUM(G452:G455)</f>
        <v>0</v>
      </c>
      <c r="H451" s="182"/>
      <c r="I451" s="186">
        <f>SUM(I452:I455)</f>
        <v>0</v>
      </c>
      <c r="J451" s="43"/>
      <c r="K451" s="38">
        <f>E451+G451-I451</f>
        <v>0</v>
      </c>
      <c r="L451" s="99">
        <f>K451-'[1]CDKT '!I61</f>
        <v>0</v>
      </c>
    </row>
    <row r="452" spans="1:12" s="40" customFormat="1" ht="15.75" customHeight="1" hidden="1">
      <c r="A452" s="53"/>
      <c r="B452" s="82" t="s">
        <v>39</v>
      </c>
      <c r="C452" s="137"/>
      <c r="D452" s="137"/>
      <c r="E452" s="137"/>
      <c r="F452" s="137"/>
      <c r="G452" s="137"/>
      <c r="H452" s="137"/>
      <c r="I452" s="43"/>
      <c r="J452" s="43"/>
      <c r="K452" s="38">
        <f>E452+G452-I452</f>
        <v>0</v>
      </c>
      <c r="L452" s="39"/>
    </row>
    <row r="453" spans="1:12" s="40" customFormat="1" ht="15.75" customHeight="1" hidden="1">
      <c r="A453" s="53"/>
      <c r="B453" s="82" t="s">
        <v>474</v>
      </c>
      <c r="C453" s="137"/>
      <c r="D453" s="137"/>
      <c r="E453" s="137"/>
      <c r="F453" s="137"/>
      <c r="G453" s="137"/>
      <c r="H453" s="137"/>
      <c r="I453" s="43"/>
      <c r="J453" s="43"/>
      <c r="K453" s="38">
        <f>E453+G453-I453</f>
        <v>0</v>
      </c>
      <c r="L453" s="39"/>
    </row>
    <row r="454" spans="1:12" s="40" customFormat="1" ht="15.75" customHeight="1" hidden="1">
      <c r="A454" s="53"/>
      <c r="B454" s="82" t="s">
        <v>475</v>
      </c>
      <c r="C454" s="137"/>
      <c r="D454" s="137"/>
      <c r="E454" s="137"/>
      <c r="F454" s="137"/>
      <c r="G454" s="137"/>
      <c r="H454" s="137"/>
      <c r="I454" s="43"/>
      <c r="J454" s="43"/>
      <c r="K454" s="38">
        <f>E454+G454-I454</f>
        <v>0</v>
      </c>
      <c r="L454" s="39"/>
    </row>
    <row r="455" spans="1:12" s="40" customFormat="1" ht="15.75" customHeight="1" hidden="1">
      <c r="A455" s="53"/>
      <c r="B455" s="151" t="s">
        <v>476</v>
      </c>
      <c r="C455" s="187"/>
      <c r="D455" s="137"/>
      <c r="E455" s="187"/>
      <c r="F455" s="137"/>
      <c r="G455" s="187"/>
      <c r="H455" s="137"/>
      <c r="I455" s="188"/>
      <c r="J455" s="43"/>
      <c r="K455" s="189">
        <f>E455+G455-I455</f>
        <v>0</v>
      </c>
      <c r="L455" s="39"/>
    </row>
    <row r="456" spans="1:12" s="40" customFormat="1" ht="15.75" customHeight="1" hidden="1">
      <c r="A456" s="53"/>
      <c r="B456" s="42"/>
      <c r="C456" s="42"/>
      <c r="D456" s="82"/>
      <c r="E456" s="42"/>
      <c r="F456" s="82"/>
      <c r="G456" s="42"/>
      <c r="H456" s="82"/>
      <c r="I456" s="43"/>
      <c r="J456" s="43"/>
      <c r="K456" s="43"/>
      <c r="L456" s="39"/>
    </row>
    <row r="457" spans="1:12" s="40" customFormat="1" ht="15.75" customHeight="1" hidden="1">
      <c r="A457" s="53"/>
      <c r="B457" s="37" t="s">
        <v>477</v>
      </c>
      <c r="C457" s="37"/>
      <c r="D457" s="37"/>
      <c r="E457" s="37"/>
      <c r="F457" s="37"/>
      <c r="G457" s="37"/>
      <c r="H457" s="37"/>
      <c r="I457" s="37"/>
      <c r="J457" s="37"/>
      <c r="K457" s="37"/>
      <c r="L457" s="39" t="s">
        <v>478</v>
      </c>
    </row>
    <row r="458" spans="1:12" s="79" customFormat="1" ht="19.5" customHeight="1" hidden="1">
      <c r="A458" s="36"/>
      <c r="B458" s="106" t="s">
        <v>479</v>
      </c>
      <c r="C458" s="121"/>
      <c r="D458" s="121"/>
      <c r="E458" s="121"/>
      <c r="F458" s="121"/>
      <c r="G458" s="121"/>
      <c r="H458" s="121"/>
      <c r="I458" s="121"/>
      <c r="J458" s="121"/>
      <c r="K458" s="190" t="s">
        <v>480</v>
      </c>
      <c r="L458" s="79" t="s">
        <v>481</v>
      </c>
    </row>
    <row r="459" spans="1:11" s="66" customFormat="1" ht="15.75" customHeight="1" hidden="1">
      <c r="A459" s="65"/>
      <c r="B459" s="107"/>
      <c r="C459" s="107" t="s">
        <v>482</v>
      </c>
      <c r="D459" s="107"/>
      <c r="E459" s="107"/>
      <c r="F459" s="107"/>
      <c r="G459" s="107"/>
      <c r="H459" s="107"/>
      <c r="I459" s="107"/>
      <c r="J459" s="107"/>
      <c r="K459" s="107"/>
    </row>
    <row r="460" spans="1:11" s="66" customFormat="1" ht="15.75" customHeight="1" hidden="1">
      <c r="A460" s="65"/>
      <c r="B460" s="107"/>
      <c r="C460" s="107" t="s">
        <v>483</v>
      </c>
      <c r="D460" s="107"/>
      <c r="E460" s="107"/>
      <c r="F460" s="107"/>
      <c r="G460" s="107"/>
      <c r="H460" s="107"/>
      <c r="I460" s="107"/>
      <c r="J460" s="107"/>
      <c r="K460" s="107"/>
    </row>
    <row r="461" spans="1:11" s="66" customFormat="1" ht="15.75" customHeight="1" hidden="1">
      <c r="A461" s="65"/>
      <c r="B461" s="107"/>
      <c r="C461" s="107" t="s">
        <v>484</v>
      </c>
      <c r="D461" s="107"/>
      <c r="E461" s="107"/>
      <c r="F461" s="107"/>
      <c r="G461" s="107"/>
      <c r="H461" s="107"/>
      <c r="I461" s="107"/>
      <c r="J461" s="107"/>
      <c r="K461" s="107"/>
    </row>
    <row r="462" spans="1:12" s="79" customFormat="1" ht="19.5" customHeight="1" hidden="1">
      <c r="A462" s="36"/>
      <c r="B462" s="106" t="s">
        <v>485</v>
      </c>
      <c r="C462" s="121"/>
      <c r="D462" s="121"/>
      <c r="E462" s="121"/>
      <c r="F462" s="121"/>
      <c r="G462" s="121"/>
      <c r="H462" s="121"/>
      <c r="I462" s="121"/>
      <c r="J462" s="121"/>
      <c r="K462" s="190" t="s">
        <v>480</v>
      </c>
      <c r="L462" s="79" t="s">
        <v>481</v>
      </c>
    </row>
    <row r="463" spans="1:11" s="66" customFormat="1" ht="15.75" customHeight="1" hidden="1">
      <c r="A463" s="65"/>
      <c r="B463" s="107"/>
      <c r="C463" s="107" t="s">
        <v>437</v>
      </c>
      <c r="D463" s="107"/>
      <c r="E463" s="107"/>
      <c r="F463" s="107"/>
      <c r="G463" s="107"/>
      <c r="H463" s="107"/>
      <c r="I463" s="107"/>
      <c r="J463" s="107"/>
      <c r="K463" s="191"/>
    </row>
    <row r="464" spans="1:11" s="66" customFormat="1" ht="15.75" customHeight="1" hidden="1">
      <c r="A464" s="65"/>
      <c r="B464" s="107"/>
      <c r="C464" s="107" t="s">
        <v>486</v>
      </c>
      <c r="D464" s="107"/>
      <c r="E464" s="107"/>
      <c r="F464" s="107"/>
      <c r="G464" s="107"/>
      <c r="H464" s="107"/>
      <c r="I464" s="107"/>
      <c r="J464" s="107"/>
      <c r="K464" s="191"/>
    </row>
    <row r="465" spans="1:12" s="79" customFormat="1" ht="19.5" customHeight="1" hidden="1">
      <c r="A465" s="36"/>
      <c r="B465" s="106" t="s">
        <v>487</v>
      </c>
      <c r="C465" s="121"/>
      <c r="D465" s="121"/>
      <c r="E465" s="121"/>
      <c r="F465" s="121"/>
      <c r="G465" s="121"/>
      <c r="H465" s="121"/>
      <c r="I465" s="121"/>
      <c r="J465" s="121"/>
      <c r="K465" s="190"/>
      <c r="L465" s="79" t="s">
        <v>481</v>
      </c>
    </row>
    <row r="466" spans="1:12" s="40" customFormat="1" ht="15.75" customHeight="1" hidden="1">
      <c r="A466" s="65"/>
      <c r="B466" s="191"/>
      <c r="C466" s="55" t="s">
        <v>488</v>
      </c>
      <c r="D466" s="55"/>
      <c r="E466" s="166"/>
      <c r="F466" s="55"/>
      <c r="G466" s="55"/>
      <c r="H466" s="55"/>
      <c r="I466" s="57"/>
      <c r="J466" s="57"/>
      <c r="K466" s="57"/>
      <c r="L466" s="39" t="s">
        <v>489</v>
      </c>
    </row>
    <row r="467" spans="1:12" s="40" customFormat="1" ht="15.75" customHeight="1" hidden="1">
      <c r="A467" s="65"/>
      <c r="B467" s="191"/>
      <c r="C467" s="55" t="s">
        <v>490</v>
      </c>
      <c r="D467" s="55"/>
      <c r="E467" s="166"/>
      <c r="F467" s="55"/>
      <c r="G467" s="55"/>
      <c r="H467" s="55"/>
      <c r="I467" s="57"/>
      <c r="J467" s="57"/>
      <c r="K467" s="57"/>
      <c r="L467" s="39" t="s">
        <v>491</v>
      </c>
    </row>
    <row r="468" spans="1:12" s="40" customFormat="1" ht="15.75" customHeight="1" hidden="1">
      <c r="A468" s="65"/>
      <c r="B468" s="191"/>
      <c r="C468" s="55" t="s">
        <v>492</v>
      </c>
      <c r="D468" s="55"/>
      <c r="E468" s="166"/>
      <c r="F468" s="55"/>
      <c r="G468" s="55"/>
      <c r="H468" s="55"/>
      <c r="I468" s="57"/>
      <c r="J468" s="57"/>
      <c r="K468" s="57"/>
      <c r="L468" s="39" t="s">
        <v>493</v>
      </c>
    </row>
    <row r="469" spans="1:12" s="40" customFormat="1" ht="15.75" customHeight="1" hidden="1">
      <c r="A469" s="65"/>
      <c r="B469" s="55"/>
      <c r="C469" s="55"/>
      <c r="D469" s="55"/>
      <c r="E469" s="166"/>
      <c r="F469" s="55"/>
      <c r="G469" s="55"/>
      <c r="H469" s="55"/>
      <c r="I469" s="57"/>
      <c r="J469" s="57"/>
      <c r="K469" s="57"/>
      <c r="L469" s="39"/>
    </row>
    <row r="470" spans="1:12" s="40" customFormat="1" ht="30" customHeight="1">
      <c r="A470" s="120" t="s">
        <v>263</v>
      </c>
      <c r="B470" s="192" t="s">
        <v>494</v>
      </c>
      <c r="C470" s="42"/>
      <c r="D470" s="42"/>
      <c r="E470" s="42"/>
      <c r="F470" s="42"/>
      <c r="G470" s="193"/>
      <c r="H470" s="42"/>
      <c r="I470" s="38"/>
      <c r="J470" s="38"/>
      <c r="K470" s="38"/>
      <c r="L470" s="39"/>
    </row>
    <row r="471" spans="1:12" s="40" customFormat="1" ht="19.5" customHeight="1">
      <c r="A471" s="120"/>
      <c r="B471" s="192"/>
      <c r="C471" s="42"/>
      <c r="D471" s="42"/>
      <c r="E471" s="858" t="s">
        <v>888</v>
      </c>
      <c r="F471" s="858"/>
      <c r="G471" s="858"/>
      <c r="H471" s="77"/>
      <c r="I471" s="859" t="s">
        <v>884</v>
      </c>
      <c r="J471" s="859"/>
      <c r="K471" s="859"/>
      <c r="L471" s="39"/>
    </row>
    <row r="472" spans="1:12" s="40" customFormat="1" ht="19.5" customHeight="1">
      <c r="A472" s="120"/>
      <c r="B472" s="192"/>
      <c r="C472" s="42"/>
      <c r="D472" s="42"/>
      <c r="E472" s="194" t="s">
        <v>495</v>
      </c>
      <c r="F472" s="105"/>
      <c r="G472" s="194" t="s">
        <v>394</v>
      </c>
      <c r="H472" s="195"/>
      <c r="I472" s="194" t="s">
        <v>495</v>
      </c>
      <c r="J472" s="105"/>
      <c r="K472" s="194" t="s">
        <v>394</v>
      </c>
      <c r="L472" s="39"/>
    </row>
    <row r="473" spans="1:12" s="79" customFormat="1" ht="15.75" customHeight="1">
      <c r="A473" s="120"/>
      <c r="B473" s="37" t="s">
        <v>496</v>
      </c>
      <c r="C473" s="37"/>
      <c r="D473" s="37"/>
      <c r="E473" s="196"/>
      <c r="F473" s="196"/>
      <c r="G473" s="196">
        <f>SUM(G474:G475)</f>
        <v>57856893442</v>
      </c>
      <c r="H473" s="196"/>
      <c r="I473" s="196"/>
      <c r="J473" s="196"/>
      <c r="K473" s="196">
        <f>SUM(K474:K475)</f>
        <v>57856893442</v>
      </c>
      <c r="L473" s="197"/>
    </row>
    <row r="474" spans="1:11" s="202" customFormat="1" ht="34.5" customHeight="1">
      <c r="A474" s="198" t="s">
        <v>497</v>
      </c>
      <c r="B474" s="847" t="s">
        <v>498</v>
      </c>
      <c r="C474" s="847"/>
      <c r="D474" s="37"/>
      <c r="E474" s="199">
        <v>1</v>
      </c>
      <c r="F474" s="200"/>
      <c r="G474" s="20">
        <v>4000000000</v>
      </c>
      <c r="H474" s="196"/>
      <c r="I474" s="201"/>
      <c r="J474" s="200"/>
      <c r="K474" s="20">
        <v>4000000000</v>
      </c>
    </row>
    <row r="475" spans="1:12" s="202" customFormat="1" ht="34.5" customHeight="1">
      <c r="A475" s="198" t="s">
        <v>499</v>
      </c>
      <c r="B475" s="847" t="s">
        <v>500</v>
      </c>
      <c r="C475" s="847"/>
      <c r="D475" s="37"/>
      <c r="E475" s="199">
        <v>1</v>
      </c>
      <c r="F475" s="200"/>
      <c r="G475" s="20">
        <v>53856893442</v>
      </c>
      <c r="H475" s="196"/>
      <c r="I475" s="199">
        <v>1</v>
      </c>
      <c r="J475" s="200"/>
      <c r="K475" s="20">
        <v>53856893442</v>
      </c>
      <c r="L475" s="203"/>
    </row>
    <row r="476" spans="1:11" s="79" customFormat="1" ht="15.75" customHeight="1" hidden="1">
      <c r="A476" s="198"/>
      <c r="B476" s="37" t="s">
        <v>501</v>
      </c>
      <c r="C476" s="37"/>
      <c r="D476" s="37"/>
      <c r="E476" s="200">
        <f>E477+E479+E481+E482+E483</f>
        <v>0</v>
      </c>
      <c r="F476" s="200"/>
      <c r="G476" s="196">
        <f>G477+G479+G481+G482+G483</f>
        <v>0</v>
      </c>
      <c r="H476" s="196"/>
      <c r="I476" s="196">
        <f>I477+I479+I481+I482+I483</f>
        <v>0</v>
      </c>
      <c r="J476" s="22"/>
      <c r="K476" s="196">
        <f>K477+K479+K481+K482+K483</f>
        <v>0</v>
      </c>
    </row>
    <row r="477" spans="1:12" s="40" customFormat="1" ht="15.75" customHeight="1" hidden="1">
      <c r="A477" s="198"/>
      <c r="B477" s="204"/>
      <c r="C477" s="42" t="s">
        <v>502</v>
      </c>
      <c r="D477" s="42"/>
      <c r="E477" s="205"/>
      <c r="F477" s="205"/>
      <c r="G477" s="34"/>
      <c r="H477" s="206"/>
      <c r="I477" s="34"/>
      <c r="J477" s="34"/>
      <c r="K477" s="34"/>
      <c r="L477" s="39"/>
    </row>
    <row r="478" spans="1:11" s="66" customFormat="1" ht="15.75" customHeight="1" hidden="1">
      <c r="A478" s="207"/>
      <c r="B478" s="208"/>
      <c r="C478" s="209" t="s">
        <v>503</v>
      </c>
      <c r="D478" s="55"/>
      <c r="E478" s="205"/>
      <c r="F478" s="205"/>
      <c r="G478" s="34"/>
      <c r="H478" s="206"/>
      <c r="I478" s="34"/>
      <c r="J478" s="34"/>
      <c r="K478" s="34"/>
    </row>
    <row r="479" spans="1:12" s="40" customFormat="1" ht="15.75" customHeight="1" hidden="1">
      <c r="A479" s="198"/>
      <c r="B479" s="204"/>
      <c r="C479" s="42" t="s">
        <v>504</v>
      </c>
      <c r="D479" s="42"/>
      <c r="E479" s="205"/>
      <c r="F479" s="205"/>
      <c r="G479" s="34"/>
      <c r="H479" s="206"/>
      <c r="I479" s="34"/>
      <c r="J479" s="34"/>
      <c r="K479" s="34"/>
      <c r="L479" s="39"/>
    </row>
    <row r="480" spans="1:12" s="40" customFormat="1" ht="15.75" customHeight="1" hidden="1">
      <c r="A480" s="198"/>
      <c r="B480" s="204"/>
      <c r="C480" s="209" t="s">
        <v>505</v>
      </c>
      <c r="D480" s="42"/>
      <c r="E480" s="205"/>
      <c r="F480" s="205"/>
      <c r="G480" s="34"/>
      <c r="H480" s="206"/>
      <c r="I480" s="34"/>
      <c r="J480" s="34"/>
      <c r="K480" s="34"/>
      <c r="L480" s="39"/>
    </row>
    <row r="481" spans="1:12" s="40" customFormat="1" ht="15.75" customHeight="1" hidden="1">
      <c r="A481" s="198"/>
      <c r="B481" s="204"/>
      <c r="C481" s="42" t="s">
        <v>506</v>
      </c>
      <c r="D481" s="42"/>
      <c r="E481" s="205"/>
      <c r="F481" s="205"/>
      <c r="G481" s="34"/>
      <c r="H481" s="206"/>
      <c r="I481" s="34"/>
      <c r="J481" s="34"/>
      <c r="K481" s="34"/>
      <c r="L481" s="39"/>
    </row>
    <row r="482" spans="1:12" s="40" customFormat="1" ht="15.75" customHeight="1" hidden="1">
      <c r="A482" s="198"/>
      <c r="B482" s="204"/>
      <c r="C482" s="42" t="s">
        <v>507</v>
      </c>
      <c r="D482" s="42"/>
      <c r="E482" s="205"/>
      <c r="F482" s="205"/>
      <c r="G482" s="34"/>
      <c r="H482" s="206"/>
      <c r="I482" s="34"/>
      <c r="J482" s="34"/>
      <c r="K482" s="34"/>
      <c r="L482" s="39"/>
    </row>
    <row r="483" spans="1:12" s="40" customFormat="1" ht="15.75" customHeight="1" hidden="1">
      <c r="A483" s="198"/>
      <c r="B483" s="204"/>
      <c r="C483" s="42" t="s">
        <v>82</v>
      </c>
      <c r="D483" s="42"/>
      <c r="E483" s="205"/>
      <c r="F483" s="205"/>
      <c r="G483" s="34"/>
      <c r="H483" s="206"/>
      <c r="I483" s="34"/>
      <c r="J483" s="34"/>
      <c r="K483" s="34"/>
      <c r="L483" s="39"/>
    </row>
    <row r="484" spans="1:12" s="79" customFormat="1" ht="30" customHeight="1">
      <c r="A484" s="198" t="s">
        <v>508</v>
      </c>
      <c r="B484" s="860" t="s">
        <v>509</v>
      </c>
      <c r="C484" s="860"/>
      <c r="D484" s="37"/>
      <c r="E484" s="200"/>
      <c r="F484" s="200"/>
      <c r="G484" s="196">
        <f>CDKT!I68</f>
        <v>-21970353842</v>
      </c>
      <c r="H484" s="196"/>
      <c r="I484" s="22"/>
      <c r="J484" s="22"/>
      <c r="K484" s="196">
        <v>-18550119104.052334</v>
      </c>
      <c r="L484" s="79" t="s">
        <v>510</v>
      </c>
    </row>
    <row r="485" spans="1:13" s="40" customFormat="1" ht="24.75" customHeight="1" thickBot="1">
      <c r="A485" s="65"/>
      <c r="B485" s="37"/>
      <c r="C485" s="37" t="s">
        <v>28</v>
      </c>
      <c r="D485" s="55"/>
      <c r="E485" s="210"/>
      <c r="F485" s="22"/>
      <c r="G485" s="97">
        <f>G484+G473</f>
        <v>35886539600</v>
      </c>
      <c r="H485" s="168"/>
      <c r="I485" s="210"/>
      <c r="J485" s="22"/>
      <c r="K485" s="97">
        <f>K484+K473</f>
        <v>39306774337.94766</v>
      </c>
      <c r="L485" s="99">
        <f>G485-'[1]CDKT '!I64</f>
        <v>-9971771198.82</v>
      </c>
      <c r="M485" s="99">
        <f>K485-'[1]CDKT '!K64</f>
        <v>-1442274945.7723389</v>
      </c>
    </row>
    <row r="486" spans="1:13" s="40" customFormat="1" ht="20.25" customHeight="1" thickTop="1">
      <c r="A486" s="65"/>
      <c r="B486" s="37" t="s">
        <v>401</v>
      </c>
      <c r="C486" s="37"/>
      <c r="D486" s="55"/>
      <c r="E486" s="55"/>
      <c r="F486" s="55"/>
      <c r="G486" s="55"/>
      <c r="H486" s="55"/>
      <c r="I486" s="38"/>
      <c r="J486" s="38"/>
      <c r="K486" s="38"/>
      <c r="L486" s="99"/>
      <c r="M486" s="99"/>
    </row>
    <row r="487" spans="1:13" s="40" customFormat="1" ht="60" customHeight="1">
      <c r="A487" s="65"/>
      <c r="B487" s="855" t="s">
        <v>511</v>
      </c>
      <c r="C487" s="855"/>
      <c r="D487" s="855"/>
      <c r="E487" s="855"/>
      <c r="F487" s="855"/>
      <c r="G487" s="855"/>
      <c r="H487" s="855"/>
      <c r="I487" s="855"/>
      <c r="J487" s="855"/>
      <c r="K487" s="855"/>
      <c r="L487" s="99"/>
      <c r="M487" s="99"/>
    </row>
    <row r="488" spans="1:13" s="40" customFormat="1" ht="65.25" customHeight="1">
      <c r="A488" s="65"/>
      <c r="B488" s="855" t="s">
        <v>512</v>
      </c>
      <c r="C488" s="855"/>
      <c r="D488" s="855"/>
      <c r="E488" s="855"/>
      <c r="F488" s="855"/>
      <c r="G488" s="855"/>
      <c r="H488" s="855"/>
      <c r="I488" s="855"/>
      <c r="J488" s="855"/>
      <c r="K488" s="855"/>
      <c r="L488" s="99"/>
      <c r="M488" s="99"/>
    </row>
    <row r="489" spans="1:13" s="40" customFormat="1" ht="19.5" customHeight="1">
      <c r="A489" s="65"/>
      <c r="B489" s="855" t="s">
        <v>513</v>
      </c>
      <c r="C489" s="855"/>
      <c r="D489" s="855"/>
      <c r="E489" s="855"/>
      <c r="F489" s="855"/>
      <c r="G489" s="855"/>
      <c r="H489" s="855"/>
      <c r="I489" s="855"/>
      <c r="J489" s="855"/>
      <c r="K489" s="855"/>
      <c r="L489" s="99"/>
      <c r="M489" s="99"/>
    </row>
    <row r="490" spans="1:12" s="40" customFormat="1" ht="30" customHeight="1" hidden="1">
      <c r="A490" s="120" t="s">
        <v>270</v>
      </c>
      <c r="B490" s="121" t="s">
        <v>514</v>
      </c>
      <c r="C490" s="42"/>
      <c r="D490" s="42"/>
      <c r="E490" s="42"/>
      <c r="F490" s="42"/>
      <c r="G490" s="42"/>
      <c r="H490" s="42"/>
      <c r="I490" s="119" t="str">
        <f>'[1]TTC'!D14</f>
        <v>30/09/2012</v>
      </c>
      <c r="J490" s="119"/>
      <c r="K490" s="119" t="str">
        <f>'[1]TTC'!D13</f>
        <v>01/07/2012</v>
      </c>
      <c r="L490" s="39"/>
    </row>
    <row r="491" spans="1:13" s="40" customFormat="1" ht="15.75" customHeight="1" hidden="1">
      <c r="A491" s="36"/>
      <c r="B491" s="37" t="s">
        <v>93</v>
      </c>
      <c r="C491" s="37"/>
      <c r="D491" s="37"/>
      <c r="E491" s="37"/>
      <c r="F491" s="37"/>
      <c r="G491" s="37"/>
      <c r="H491" s="37"/>
      <c r="I491" s="22">
        <f>SUM(I492:I497)</f>
        <v>0</v>
      </c>
      <c r="J491" s="22"/>
      <c r="K491" s="22">
        <f>SUM(K492:K497)</f>
        <v>0</v>
      </c>
      <c r="L491" s="99">
        <f>I491-'[1]CDKT '!I70</f>
        <v>0</v>
      </c>
      <c r="M491" s="99">
        <f>K491-'[1]CDKT '!K70</f>
        <v>0</v>
      </c>
    </row>
    <row r="492" spans="1:12" s="40" customFormat="1" ht="15.75" customHeight="1" hidden="1">
      <c r="A492" s="65"/>
      <c r="B492" s="55"/>
      <c r="C492" s="84" t="s">
        <v>515</v>
      </c>
      <c r="D492" s="55"/>
      <c r="E492" s="55"/>
      <c r="F492" s="55"/>
      <c r="G492" s="55"/>
      <c r="H492" s="55"/>
      <c r="I492" s="93"/>
      <c r="J492" s="93"/>
      <c r="K492" s="93"/>
      <c r="L492" s="39"/>
    </row>
    <row r="493" spans="1:12" s="40" customFormat="1" ht="15.75" customHeight="1" hidden="1">
      <c r="A493" s="65"/>
      <c r="B493" s="55"/>
      <c r="C493" s="84" t="s">
        <v>516</v>
      </c>
      <c r="D493" s="55"/>
      <c r="E493" s="55"/>
      <c r="F493" s="55"/>
      <c r="G493" s="55"/>
      <c r="H493" s="55"/>
      <c r="I493" s="93"/>
      <c r="J493" s="93"/>
      <c r="K493" s="93"/>
      <c r="L493" s="39"/>
    </row>
    <row r="494" spans="1:12" s="40" customFormat="1" ht="15.75" customHeight="1" hidden="1">
      <c r="A494" s="65"/>
      <c r="B494" s="55"/>
      <c r="C494" s="84" t="s">
        <v>517</v>
      </c>
      <c r="D494" s="55"/>
      <c r="E494" s="55"/>
      <c r="F494" s="55"/>
      <c r="G494" s="55"/>
      <c r="H494" s="55"/>
      <c r="I494" s="93"/>
      <c r="J494" s="93"/>
      <c r="K494" s="93"/>
      <c r="L494" s="39"/>
    </row>
    <row r="495" spans="1:12" s="40" customFormat="1" ht="15.75" customHeight="1" hidden="1">
      <c r="A495" s="65"/>
      <c r="B495" s="55"/>
      <c r="C495" s="84" t="s">
        <v>518</v>
      </c>
      <c r="D495" s="55"/>
      <c r="E495" s="55"/>
      <c r="F495" s="55"/>
      <c r="G495" s="55"/>
      <c r="H495" s="55"/>
      <c r="I495" s="93"/>
      <c r="J495" s="93"/>
      <c r="K495" s="93"/>
      <c r="L495" s="39"/>
    </row>
    <row r="496" spans="1:12" s="40" customFormat="1" ht="15.75" customHeight="1" hidden="1">
      <c r="A496" s="65"/>
      <c r="B496" s="55"/>
      <c r="C496" s="84" t="s">
        <v>519</v>
      </c>
      <c r="D496" s="55"/>
      <c r="E496" s="55"/>
      <c r="F496" s="55"/>
      <c r="G496" s="55"/>
      <c r="H496" s="55"/>
      <c r="I496" s="93"/>
      <c r="J496" s="93"/>
      <c r="K496" s="93"/>
      <c r="L496" s="39"/>
    </row>
    <row r="497" spans="1:12" s="40" customFormat="1" ht="15.75" customHeight="1" hidden="1">
      <c r="A497" s="65"/>
      <c r="B497" s="55"/>
      <c r="C497" s="191" t="s">
        <v>18</v>
      </c>
      <c r="D497" s="55"/>
      <c r="E497" s="55"/>
      <c r="F497" s="55"/>
      <c r="G497" s="55"/>
      <c r="H497" s="55"/>
      <c r="I497" s="93"/>
      <c r="J497" s="93"/>
      <c r="K497" s="93"/>
      <c r="L497" s="39"/>
    </row>
    <row r="498" spans="1:13" s="40" customFormat="1" ht="15.75" customHeight="1" hidden="1">
      <c r="A498" s="36"/>
      <c r="B498" s="37" t="s">
        <v>62</v>
      </c>
      <c r="C498" s="37"/>
      <c r="D498" s="37"/>
      <c r="E498" s="37"/>
      <c r="F498" s="37"/>
      <c r="G498" s="37"/>
      <c r="H498" s="37"/>
      <c r="I498" s="22">
        <f>I499</f>
        <v>0</v>
      </c>
      <c r="J498" s="22"/>
      <c r="K498" s="22">
        <f>K499</f>
        <v>0</v>
      </c>
      <c r="L498" s="99">
        <f>I498-'[1]CDKT '!I72</f>
        <v>0</v>
      </c>
      <c r="M498" s="99">
        <f>K498-'[1]CDKT '!K72</f>
        <v>0</v>
      </c>
    </row>
    <row r="499" spans="1:12" s="40" customFormat="1" ht="15.75" customHeight="1" hidden="1">
      <c r="A499" s="53"/>
      <c r="B499" s="42"/>
      <c r="C499" s="42" t="s">
        <v>520</v>
      </c>
      <c r="D499" s="42"/>
      <c r="E499" s="42"/>
      <c r="F499" s="42"/>
      <c r="G499" s="42"/>
      <c r="H499" s="42"/>
      <c r="I499" s="34"/>
      <c r="J499" s="34"/>
      <c r="K499" s="34"/>
      <c r="L499" s="39"/>
    </row>
    <row r="500" spans="1:11" s="66" customFormat="1" ht="15.75" customHeight="1" hidden="1">
      <c r="A500" s="65"/>
      <c r="B500" s="55"/>
      <c r="C500" s="211" t="s">
        <v>521</v>
      </c>
      <c r="D500" s="35"/>
      <c r="E500" s="35"/>
      <c r="F500" s="35"/>
      <c r="G500" s="35"/>
      <c r="H500" s="35"/>
      <c r="I500" s="159"/>
      <c r="J500" s="159"/>
      <c r="K500" s="159"/>
    </row>
    <row r="501" spans="1:13" s="40" customFormat="1" ht="21" customHeight="1" hidden="1">
      <c r="A501" s="65"/>
      <c r="B501" s="37"/>
      <c r="C501" s="37" t="s">
        <v>28</v>
      </c>
      <c r="D501" s="55"/>
      <c r="E501" s="55"/>
      <c r="F501" s="55"/>
      <c r="G501" s="55"/>
      <c r="H501" s="55"/>
      <c r="I501" s="97">
        <f>I498+I491</f>
        <v>0</v>
      </c>
      <c r="J501" s="22"/>
      <c r="K501" s="97">
        <f>K498+K491</f>
        <v>0</v>
      </c>
      <c r="L501" s="99">
        <f>I501-'[1]CDKT '!I70-'[1]CDKT '!I72</f>
        <v>0</v>
      </c>
      <c r="M501" s="99">
        <f>K501-'[1]CDKT '!K70-'[1]CDKT '!K72</f>
        <v>0</v>
      </c>
    </row>
    <row r="502" spans="1:13" s="40" customFormat="1" ht="21" customHeight="1">
      <c r="A502" s="65"/>
      <c r="B502" s="37"/>
      <c r="C502" s="37"/>
      <c r="D502" s="55"/>
      <c r="E502" s="55"/>
      <c r="F502" s="55"/>
      <c r="G502" s="55"/>
      <c r="H502" s="55"/>
      <c r="I502" s="22"/>
      <c r="J502" s="22"/>
      <c r="K502" s="22"/>
      <c r="L502" s="99"/>
      <c r="M502" s="99"/>
    </row>
    <row r="503" spans="1:12" s="40" customFormat="1" ht="30" customHeight="1">
      <c r="A503" s="120" t="s">
        <v>522</v>
      </c>
      <c r="B503" s="121" t="s">
        <v>66</v>
      </c>
      <c r="C503" s="42"/>
      <c r="D503" s="42"/>
      <c r="E503" s="42"/>
      <c r="F503" s="42"/>
      <c r="G503" s="42"/>
      <c r="H503" s="42"/>
      <c r="I503" s="312" t="s">
        <v>888</v>
      </c>
      <c r="J503" s="312"/>
      <c r="K503" s="312" t="s">
        <v>884</v>
      </c>
      <c r="L503" s="39"/>
    </row>
    <row r="504" spans="1:11" s="39" customFormat="1" ht="15.75" customHeight="1">
      <c r="A504" s="53"/>
      <c r="B504" s="42" t="s">
        <v>523</v>
      </c>
      <c r="C504" s="42"/>
      <c r="D504" s="42"/>
      <c r="E504" s="42"/>
      <c r="F504" s="42"/>
      <c r="G504" s="42"/>
      <c r="H504" s="42"/>
      <c r="I504" s="34">
        <f>I505+I508</f>
        <v>33187581771</v>
      </c>
      <c r="J504" s="34"/>
      <c r="K504" s="34">
        <f>K505+K508</f>
        <v>43514442820</v>
      </c>
    </row>
    <row r="505" spans="1:11" s="39" customFormat="1" ht="15.75" customHeight="1">
      <c r="A505" s="53"/>
      <c r="B505" s="42"/>
      <c r="C505" s="212" t="s">
        <v>524</v>
      </c>
      <c r="D505" s="42"/>
      <c r="E505" s="42"/>
      <c r="F505" s="42"/>
      <c r="G505" s="42"/>
      <c r="H505" s="42"/>
      <c r="I505" s="91">
        <f>CDKT!I89</f>
        <v>33187581771</v>
      </c>
      <c r="J505" s="34"/>
      <c r="K505" s="34">
        <v>43514442820</v>
      </c>
    </row>
    <row r="506" spans="1:11" s="66" customFormat="1" ht="15.75" customHeight="1">
      <c r="A506" s="65"/>
      <c r="B506" s="55"/>
      <c r="C506" s="213" t="s">
        <v>525</v>
      </c>
      <c r="D506" s="55"/>
      <c r="E506" s="55"/>
      <c r="F506" s="55"/>
      <c r="G506" s="55"/>
      <c r="H506" s="55"/>
      <c r="I506" s="91">
        <f>I505</f>
        <v>33187581771</v>
      </c>
      <c r="J506" s="93"/>
      <c r="K506" s="34">
        <v>43514442820</v>
      </c>
    </row>
    <row r="507" spans="1:11" s="66" customFormat="1" ht="15.75" customHeight="1" hidden="1">
      <c r="A507" s="65"/>
      <c r="B507" s="55"/>
      <c r="C507" s="213" t="s">
        <v>526</v>
      </c>
      <c r="D507" s="55"/>
      <c r="E507" s="55"/>
      <c r="F507" s="55"/>
      <c r="G507" s="93"/>
      <c r="H507" s="55"/>
      <c r="I507" s="93"/>
      <c r="J507" s="93"/>
      <c r="K507" s="93">
        <v>43514442820</v>
      </c>
    </row>
    <row r="508" spans="1:11" s="39" customFormat="1" ht="15.75" customHeight="1">
      <c r="A508" s="53"/>
      <c r="B508" s="42"/>
      <c r="C508" s="212" t="s">
        <v>1141</v>
      </c>
      <c r="D508" s="42"/>
      <c r="E508" s="42"/>
      <c r="F508" s="42"/>
      <c r="G508" s="42"/>
      <c r="H508" s="42"/>
      <c r="I508" s="34"/>
      <c r="J508" s="34"/>
      <c r="K508" s="34"/>
    </row>
    <row r="509" spans="1:12" s="66" customFormat="1" ht="15.75" customHeight="1">
      <c r="A509" s="65"/>
      <c r="B509" s="40" t="s">
        <v>95</v>
      </c>
      <c r="C509" s="67"/>
      <c r="D509" s="55"/>
      <c r="E509" s="55"/>
      <c r="F509" s="55"/>
      <c r="G509" s="55"/>
      <c r="H509" s="55"/>
      <c r="I509" s="34"/>
      <c r="J509" s="93"/>
      <c r="K509" s="34"/>
      <c r="L509" s="214"/>
    </row>
    <row r="510" spans="1:11" s="39" customFormat="1" ht="15.75" customHeight="1" hidden="1">
      <c r="A510" s="65"/>
      <c r="B510" s="42" t="s">
        <v>527</v>
      </c>
      <c r="C510" s="55"/>
      <c r="D510" s="55"/>
      <c r="E510" s="55"/>
      <c r="F510" s="55"/>
      <c r="G510" s="55"/>
      <c r="H510" s="55"/>
      <c r="I510" s="93"/>
      <c r="J510" s="93"/>
      <c r="K510" s="93"/>
    </row>
    <row r="511" spans="1:13" s="40" customFormat="1" ht="21" customHeight="1" thickBot="1">
      <c r="A511" s="65"/>
      <c r="B511" s="37"/>
      <c r="C511" s="37" t="s">
        <v>28</v>
      </c>
      <c r="D511" s="55"/>
      <c r="E511" s="55"/>
      <c r="F511" s="55"/>
      <c r="G511" s="55"/>
      <c r="H511" s="55"/>
      <c r="I511" s="97">
        <f>I504+I509+I510</f>
        <v>33187581771</v>
      </c>
      <c r="J511" s="22"/>
      <c r="K511" s="97">
        <f>K509+K504</f>
        <v>43514442820</v>
      </c>
      <c r="L511" s="99">
        <f>I511-'[1]CDKT '!I77</f>
        <v>-7317268328</v>
      </c>
      <c r="M511" s="99">
        <f>K511-'[1]CDKT '!K77</f>
        <v>10265614022</v>
      </c>
    </row>
    <row r="512" spans="1:13" s="40" customFormat="1" ht="21" customHeight="1" thickTop="1">
      <c r="A512" s="65"/>
      <c r="B512" s="37" t="s">
        <v>528</v>
      </c>
      <c r="C512" s="215"/>
      <c r="D512" s="215"/>
      <c r="E512" s="215"/>
      <c r="F512" s="215"/>
      <c r="G512" s="215"/>
      <c r="H512" s="129"/>
      <c r="I512" s="127"/>
      <c r="J512" s="127"/>
      <c r="K512" s="127"/>
      <c r="L512" s="99"/>
      <c r="M512" s="99"/>
    </row>
    <row r="513" spans="1:13" s="40" customFormat="1" ht="33.75" customHeight="1">
      <c r="A513" s="65"/>
      <c r="B513" s="216"/>
      <c r="C513" s="217" t="s">
        <v>529</v>
      </c>
      <c r="D513" s="217"/>
      <c r="E513" s="218" t="s">
        <v>530</v>
      </c>
      <c r="F513" s="219"/>
      <c r="G513" s="218" t="s">
        <v>531</v>
      </c>
      <c r="H513" s="220"/>
      <c r="I513" s="218" t="s">
        <v>532</v>
      </c>
      <c r="J513" s="220"/>
      <c r="K513" s="218" t="s">
        <v>533</v>
      </c>
      <c r="L513" s="99"/>
      <c r="M513" s="99"/>
    </row>
    <row r="514" spans="1:13" s="40" customFormat="1" ht="27" customHeight="1" thickBot="1">
      <c r="A514" s="65"/>
      <c r="B514" s="216"/>
      <c r="C514" s="216" t="s">
        <v>1233</v>
      </c>
      <c r="D514" s="216"/>
      <c r="E514" s="221" t="s">
        <v>1234</v>
      </c>
      <c r="F514" s="222"/>
      <c r="G514" s="223" t="s">
        <v>534</v>
      </c>
      <c r="H514" s="222"/>
      <c r="I514" s="224" t="s">
        <v>535</v>
      </c>
      <c r="J514" s="222"/>
      <c r="K514" s="225" t="s">
        <v>536</v>
      </c>
      <c r="L514" s="99"/>
      <c r="M514" s="99"/>
    </row>
    <row r="515" spans="1:13" s="40" customFormat="1" ht="27" customHeight="1" thickTop="1">
      <c r="A515" s="65"/>
      <c r="B515" s="216"/>
      <c r="C515" s="216"/>
      <c r="D515" s="216"/>
      <c r="E515" s="226"/>
      <c r="F515" s="216"/>
      <c r="G515" s="227"/>
      <c r="H515" s="216"/>
      <c r="I515" s="228"/>
      <c r="J515" s="216"/>
      <c r="K515" s="229"/>
      <c r="L515" s="99"/>
      <c r="M515" s="99"/>
    </row>
    <row r="516" spans="1:13" s="40" customFormat="1" ht="27" customHeight="1">
      <c r="A516" s="52" t="s">
        <v>287</v>
      </c>
      <c r="B516" s="37" t="s">
        <v>868</v>
      </c>
      <c r="C516" s="37"/>
      <c r="D516" s="37"/>
      <c r="E516" s="37"/>
      <c r="F516" s="37"/>
      <c r="G516" s="37"/>
      <c r="H516" s="37"/>
      <c r="I516" s="312" t="s">
        <v>888</v>
      </c>
      <c r="J516" s="312"/>
      <c r="K516" s="312" t="s">
        <v>884</v>
      </c>
      <c r="L516" s="99"/>
      <c r="M516" s="99"/>
    </row>
    <row r="517" spans="1:13" s="40" customFormat="1" ht="15">
      <c r="A517" s="52"/>
      <c r="B517" s="42" t="s">
        <v>1156</v>
      </c>
      <c r="C517" s="37"/>
      <c r="D517" s="37"/>
      <c r="E517" s="37"/>
      <c r="F517" s="37"/>
      <c r="G517" s="37"/>
      <c r="H517" s="37"/>
      <c r="I517" s="572">
        <f>CDKT!I90-I518</f>
        <v>9789380930</v>
      </c>
      <c r="J517" s="216"/>
      <c r="K517" s="34">
        <v>12724683973</v>
      </c>
      <c r="L517" s="99"/>
      <c r="M517" s="99"/>
    </row>
    <row r="518" spans="1:13" s="40" customFormat="1" ht="15">
      <c r="A518" s="74"/>
      <c r="B518" s="42" t="s">
        <v>1157</v>
      </c>
      <c r="C518" s="55"/>
      <c r="D518" s="55"/>
      <c r="E518" s="55"/>
      <c r="F518" s="55"/>
      <c r="G518" s="55"/>
      <c r="H518" s="55"/>
      <c r="I518" s="573">
        <v>1573135221</v>
      </c>
      <c r="J518" s="216"/>
      <c r="K518" s="30">
        <v>5986308530</v>
      </c>
      <c r="L518" s="99"/>
      <c r="M518" s="99"/>
    </row>
    <row r="519" spans="1:13" s="40" customFormat="1" ht="27" customHeight="1" thickBot="1">
      <c r="A519" s="65"/>
      <c r="B519" s="37"/>
      <c r="C519" s="37" t="s">
        <v>28</v>
      </c>
      <c r="D519" s="55"/>
      <c r="E519" s="55"/>
      <c r="F519" s="55"/>
      <c r="G519" s="55"/>
      <c r="H519" s="55"/>
      <c r="I519" s="574">
        <f>SUM(I517:I518)</f>
        <v>11362516151</v>
      </c>
      <c r="J519" s="575"/>
      <c r="K519" s="576">
        <f>SUM(K517:K518)</f>
        <v>18710992503</v>
      </c>
      <c r="L519" s="99"/>
      <c r="M519" s="99"/>
    </row>
    <row r="520" spans="1:13" s="40" customFormat="1" ht="27" customHeight="1" thickTop="1">
      <c r="A520" s="65"/>
      <c r="B520" s="37"/>
      <c r="C520" s="37"/>
      <c r="D520" s="55"/>
      <c r="E520" s="55"/>
      <c r="F520" s="55"/>
      <c r="G520" s="55"/>
      <c r="H520" s="55"/>
      <c r="I520" s="55"/>
      <c r="J520" s="216"/>
      <c r="K520" s="229"/>
      <c r="L520" s="99"/>
      <c r="M520" s="99"/>
    </row>
    <row r="521" spans="1:13" s="40" customFormat="1" ht="27" customHeight="1">
      <c r="A521" s="52" t="s">
        <v>316</v>
      </c>
      <c r="B521" s="37" t="s">
        <v>1165</v>
      </c>
      <c r="C521" s="37"/>
      <c r="D521" s="37"/>
      <c r="E521" s="37"/>
      <c r="F521" s="37"/>
      <c r="G521" s="37"/>
      <c r="H521" s="37"/>
      <c r="I521" s="312" t="s">
        <v>888</v>
      </c>
      <c r="J521" s="312"/>
      <c r="K521" s="312" t="s">
        <v>884</v>
      </c>
      <c r="L521" s="99"/>
      <c r="M521" s="99"/>
    </row>
    <row r="522" spans="1:13" s="40" customFormat="1" ht="15">
      <c r="A522" s="52"/>
      <c r="B522" s="42" t="s">
        <v>1166</v>
      </c>
      <c r="C522" s="37"/>
      <c r="D522" s="37"/>
      <c r="E522" s="37"/>
      <c r="F522" s="37"/>
      <c r="G522" s="37"/>
      <c r="H522" s="37"/>
      <c r="I522" s="571">
        <f>CDKT!I91-I523</f>
        <v>15665419149</v>
      </c>
      <c r="J522" s="216"/>
      <c r="K522" s="34">
        <v>15030709904</v>
      </c>
      <c r="L522" s="99"/>
      <c r="M522" s="99"/>
    </row>
    <row r="523" spans="1:13" s="40" customFormat="1" ht="15">
      <c r="A523" s="52"/>
      <c r="B523" s="42" t="s">
        <v>1167</v>
      </c>
      <c r="C523" s="37"/>
      <c r="D523" s="37"/>
      <c r="E523" s="37"/>
      <c r="F523" s="37"/>
      <c r="G523" s="37"/>
      <c r="H523" s="37"/>
      <c r="I523" s="577"/>
      <c r="J523" s="216"/>
      <c r="K523" s="30">
        <v>196965600</v>
      </c>
      <c r="L523" s="99"/>
      <c r="M523" s="99"/>
    </row>
    <row r="524" spans="1:13" s="40" customFormat="1" ht="27" customHeight="1" thickBot="1">
      <c r="A524" s="65"/>
      <c r="B524" s="37"/>
      <c r="C524" s="37" t="s">
        <v>28</v>
      </c>
      <c r="D524" s="55"/>
      <c r="E524" s="55"/>
      <c r="F524" s="55"/>
      <c r="G524" s="55"/>
      <c r="H524" s="55"/>
      <c r="I524" s="557">
        <f>SUM(I522:I523)</f>
        <v>15665419149</v>
      </c>
      <c r="J524" s="216"/>
      <c r="K524" s="557">
        <f>SUM(K522:K523)</f>
        <v>15227675504</v>
      </c>
      <c r="L524" s="99"/>
      <c r="M524" s="99"/>
    </row>
    <row r="525" spans="1:13" s="40" customFormat="1" ht="27" customHeight="1" thickTop="1">
      <c r="A525" s="65"/>
      <c r="B525" s="216"/>
      <c r="C525" s="216"/>
      <c r="D525" s="216"/>
      <c r="E525" s="226"/>
      <c r="F525" s="216"/>
      <c r="G525" s="227"/>
      <c r="H525" s="216"/>
      <c r="I525" s="228"/>
      <c r="J525" s="216"/>
      <c r="K525" s="229"/>
      <c r="L525" s="99"/>
      <c r="M525" s="99"/>
    </row>
    <row r="526" spans="1:12" s="40" customFormat="1" ht="30" customHeight="1">
      <c r="A526" s="120" t="s">
        <v>320</v>
      </c>
      <c r="B526" s="37" t="s">
        <v>537</v>
      </c>
      <c r="C526" s="42"/>
      <c r="D526" s="42"/>
      <c r="E526" s="42"/>
      <c r="F526" s="42"/>
      <c r="G526" s="42"/>
      <c r="H526" s="42"/>
      <c r="I526" s="312" t="s">
        <v>888</v>
      </c>
      <c r="J526" s="312"/>
      <c r="K526" s="312" t="s">
        <v>884</v>
      </c>
      <c r="L526" s="39"/>
    </row>
    <row r="527" spans="1:11" s="79" customFormat="1" ht="15.75" customHeight="1">
      <c r="A527" s="36"/>
      <c r="B527" s="42" t="s">
        <v>1204</v>
      </c>
      <c r="C527" s="37"/>
      <c r="D527" s="37"/>
      <c r="E527" s="37"/>
      <c r="F527" s="37"/>
      <c r="G527" s="37"/>
      <c r="H527" s="37"/>
      <c r="I527" s="562"/>
      <c r="J527" s="112"/>
      <c r="K527" s="34">
        <v>242951421</v>
      </c>
    </row>
    <row r="528" spans="1:11" s="79" customFormat="1" ht="15.75" customHeight="1" hidden="1">
      <c r="A528" s="36"/>
      <c r="B528" s="42" t="s">
        <v>538</v>
      </c>
      <c r="C528" s="37"/>
      <c r="D528" s="37"/>
      <c r="E528" s="37"/>
      <c r="F528" s="37"/>
      <c r="G528" s="37"/>
      <c r="H528" s="37"/>
      <c r="I528" s="34"/>
      <c r="J528" s="112"/>
      <c r="K528" s="34"/>
    </row>
    <row r="529" spans="1:13" s="79" customFormat="1" ht="15.75" customHeight="1">
      <c r="A529" s="36"/>
      <c r="B529" s="42" t="s">
        <v>539</v>
      </c>
      <c r="C529" s="37"/>
      <c r="D529" s="37"/>
      <c r="E529" s="37"/>
      <c r="F529" s="37"/>
      <c r="G529" s="37"/>
      <c r="H529" s="37"/>
      <c r="I529" s="562"/>
      <c r="J529" s="112"/>
      <c r="K529" s="34">
        <v>3151583737</v>
      </c>
      <c r="L529" s="115">
        <f>I529-'[1]KQKD 1'!H27</f>
        <v>-225571958</v>
      </c>
      <c r="M529" s="115"/>
    </row>
    <row r="530" spans="1:11" s="79" customFormat="1" ht="15.75" customHeight="1">
      <c r="A530" s="36"/>
      <c r="B530" s="42" t="s">
        <v>94</v>
      </c>
      <c r="C530" s="37"/>
      <c r="D530" s="37"/>
      <c r="E530" s="37"/>
      <c r="F530" s="37"/>
      <c r="G530" s="37"/>
      <c r="H530" s="37"/>
      <c r="I530" s="562">
        <f>CDKT!I92-I531</f>
        <v>3342556</v>
      </c>
      <c r="J530" s="112"/>
      <c r="K530" s="34">
        <v>195247350</v>
      </c>
    </row>
    <row r="531" spans="1:11" s="79" customFormat="1" ht="15.75" customHeight="1">
      <c r="A531" s="36"/>
      <c r="B531" s="42" t="s">
        <v>40</v>
      </c>
      <c r="C531" s="37"/>
      <c r="D531" s="37"/>
      <c r="E531" s="37"/>
      <c r="F531" s="37"/>
      <c r="G531" s="37"/>
      <c r="H531" s="37"/>
      <c r="I531" s="562">
        <v>4950655969</v>
      </c>
      <c r="J531" s="112"/>
      <c r="K531" s="34">
        <v>9231244709</v>
      </c>
    </row>
    <row r="532" spans="1:11" s="79" customFormat="1" ht="15.75" customHeight="1" hidden="1">
      <c r="A532" s="36"/>
      <c r="B532" s="42" t="s">
        <v>540</v>
      </c>
      <c r="C532" s="37"/>
      <c r="D532" s="37"/>
      <c r="E532" s="37"/>
      <c r="F532" s="37"/>
      <c r="G532" s="37"/>
      <c r="H532" s="37"/>
      <c r="I532" s="22"/>
      <c r="J532" s="98"/>
      <c r="K532" s="22"/>
    </row>
    <row r="533" spans="1:11" s="79" customFormat="1" ht="15.75" customHeight="1" hidden="1">
      <c r="A533" s="36"/>
      <c r="B533" s="42" t="s">
        <v>541</v>
      </c>
      <c r="C533" s="37"/>
      <c r="D533" s="37"/>
      <c r="E533" s="37"/>
      <c r="F533" s="37"/>
      <c r="G533" s="37"/>
      <c r="H533" s="37"/>
      <c r="I533" s="22"/>
      <c r="J533" s="98"/>
      <c r="K533" s="22"/>
    </row>
    <row r="534" spans="1:11" s="79" customFormat="1" ht="15.75" customHeight="1" hidden="1">
      <c r="A534" s="36"/>
      <c r="B534" s="42" t="s">
        <v>542</v>
      </c>
      <c r="C534" s="37"/>
      <c r="D534" s="37"/>
      <c r="E534" s="37"/>
      <c r="F534" s="37"/>
      <c r="G534" s="37"/>
      <c r="H534" s="37"/>
      <c r="I534" s="22"/>
      <c r="J534" s="98"/>
      <c r="K534" s="22"/>
    </row>
    <row r="535" spans="1:12" s="40" customFormat="1" ht="15.75" customHeight="1">
      <c r="A535" s="53"/>
      <c r="B535" s="42" t="s">
        <v>543</v>
      </c>
      <c r="C535" s="42"/>
      <c r="D535" s="42"/>
      <c r="E535" s="42"/>
      <c r="F535" s="42"/>
      <c r="G535" s="42"/>
      <c r="H535" s="42"/>
      <c r="I535" s="34"/>
      <c r="J535" s="112"/>
      <c r="K535" s="34"/>
      <c r="L535" s="39"/>
    </row>
    <row r="536" spans="1:13" s="40" customFormat="1" ht="21" customHeight="1" thickBot="1">
      <c r="A536" s="65"/>
      <c r="B536" s="37"/>
      <c r="C536" s="37" t="s">
        <v>28</v>
      </c>
      <c r="D536" s="55"/>
      <c r="E536" s="55"/>
      <c r="F536" s="55"/>
      <c r="G536" s="55"/>
      <c r="H536" s="55"/>
      <c r="I536" s="97">
        <f>SUM(I527:I535)</f>
        <v>4953998525</v>
      </c>
      <c r="J536" s="98"/>
      <c r="K536" s="97">
        <f>SUM(K527:K535)</f>
        <v>12821027217</v>
      </c>
      <c r="L536" s="99">
        <f>I536-'[1]CDKT '!I80</f>
        <v>-10261625050</v>
      </c>
      <c r="M536" s="99">
        <f>K536-'[1]CDKT '!K80</f>
        <v>-2607813013</v>
      </c>
    </row>
    <row r="537" spans="1:13" s="40" customFormat="1" ht="21" customHeight="1" thickTop="1">
      <c r="A537" s="65"/>
      <c r="B537" s="37"/>
      <c r="C537" s="37"/>
      <c r="D537" s="55"/>
      <c r="E537" s="55"/>
      <c r="F537" s="55"/>
      <c r="G537" s="55"/>
      <c r="H537" s="55"/>
      <c r="I537" s="22"/>
      <c r="J537" s="98"/>
      <c r="K537" s="22"/>
      <c r="L537" s="99"/>
      <c r="M537" s="99"/>
    </row>
    <row r="538" spans="1:12" s="40" customFormat="1" ht="30" customHeight="1">
      <c r="A538" s="120">
        <v>14</v>
      </c>
      <c r="B538" s="37" t="s">
        <v>1173</v>
      </c>
      <c r="C538" s="42"/>
      <c r="D538" s="42"/>
      <c r="E538" s="42"/>
      <c r="F538" s="42"/>
      <c r="G538" s="42"/>
      <c r="H538" s="42"/>
      <c r="I538" s="312" t="s">
        <v>888</v>
      </c>
      <c r="J538" s="312"/>
      <c r="K538" s="312" t="s">
        <v>884</v>
      </c>
      <c r="L538" s="39"/>
    </row>
    <row r="539" spans="1:12" s="40" customFormat="1" ht="15" customHeight="1">
      <c r="A539" s="53"/>
      <c r="B539" s="42" t="s">
        <v>1174</v>
      </c>
      <c r="C539" s="37"/>
      <c r="D539" s="42"/>
      <c r="E539" s="42"/>
      <c r="F539" s="42"/>
      <c r="G539" s="42"/>
      <c r="H539" s="42"/>
      <c r="I539" s="43"/>
      <c r="J539" s="43"/>
      <c r="K539" s="34">
        <v>725697756</v>
      </c>
      <c r="L539" s="39"/>
    </row>
    <row r="540" spans="1:12" s="40" customFormat="1" ht="15" customHeight="1">
      <c r="A540" s="53"/>
      <c r="B540" s="42" t="s">
        <v>1175</v>
      </c>
      <c r="C540" s="37"/>
      <c r="D540" s="42"/>
      <c r="E540" s="42"/>
      <c r="F540" s="42"/>
      <c r="G540" s="42"/>
      <c r="H540" s="42"/>
      <c r="I540" s="43"/>
      <c r="J540" s="43"/>
      <c r="K540" s="34">
        <v>457100000</v>
      </c>
      <c r="L540" s="39"/>
    </row>
    <row r="541" spans="1:12" s="40" customFormat="1" ht="15" customHeight="1">
      <c r="A541" s="53"/>
      <c r="B541" s="42" t="s">
        <v>1223</v>
      </c>
      <c r="C541" s="37"/>
      <c r="D541" s="42"/>
      <c r="E541" s="42"/>
      <c r="F541" s="42"/>
      <c r="G541" s="42"/>
      <c r="H541" s="42"/>
      <c r="I541" s="91">
        <f>CDKT!I93</f>
        <v>895291667</v>
      </c>
      <c r="J541" s="43"/>
      <c r="K541" s="34"/>
      <c r="L541" s="39"/>
    </row>
    <row r="542" spans="1:13" s="40" customFormat="1" ht="21" customHeight="1" thickBot="1">
      <c r="A542" s="65"/>
      <c r="B542" s="37"/>
      <c r="C542" s="37" t="s">
        <v>28</v>
      </c>
      <c r="D542" s="55"/>
      <c r="E542" s="55"/>
      <c r="F542" s="55"/>
      <c r="G542" s="55"/>
      <c r="H542" s="55"/>
      <c r="I542" s="108">
        <f>SUM(I539:I541)</f>
        <v>895291667</v>
      </c>
      <c r="J542" s="38"/>
      <c r="K542" s="108">
        <f>SUM(K539:K541)</f>
        <v>1182797756</v>
      </c>
      <c r="L542" s="99" t="e">
        <f>I542-'[1]CDKT '!I95</f>
        <v>#REF!</v>
      </c>
      <c r="M542" s="99">
        <f>K542-'[1]CDKT '!K95</f>
        <v>910694324</v>
      </c>
    </row>
    <row r="543" spans="1:13" s="40" customFormat="1" ht="21" customHeight="1" thickTop="1">
      <c r="A543" s="65"/>
      <c r="B543" s="37"/>
      <c r="C543" s="37"/>
      <c r="D543" s="55"/>
      <c r="E543" s="55"/>
      <c r="F543" s="55"/>
      <c r="G543" s="55"/>
      <c r="H543" s="55"/>
      <c r="I543" s="38"/>
      <c r="J543" s="38"/>
      <c r="K543" s="38"/>
      <c r="L543" s="99"/>
      <c r="M543" s="99"/>
    </row>
    <row r="544" spans="1:13" s="40" customFormat="1" ht="21" customHeight="1">
      <c r="A544" s="65"/>
      <c r="B544" s="37"/>
      <c r="C544" s="37"/>
      <c r="D544" s="55"/>
      <c r="E544" s="55"/>
      <c r="F544" s="55"/>
      <c r="G544" s="55"/>
      <c r="H544" s="55"/>
      <c r="I544" s="38"/>
      <c r="J544" s="38"/>
      <c r="K544" s="38"/>
      <c r="L544" s="99"/>
      <c r="M544" s="99"/>
    </row>
    <row r="545" spans="1:12" s="40" customFormat="1" ht="30" customHeight="1">
      <c r="A545" s="120">
        <v>15</v>
      </c>
      <c r="B545" s="37" t="s">
        <v>72</v>
      </c>
      <c r="C545" s="42"/>
      <c r="D545" s="42"/>
      <c r="E545" s="42"/>
      <c r="F545" s="42"/>
      <c r="G545" s="42"/>
      <c r="H545" s="42"/>
      <c r="I545" s="312" t="s">
        <v>888</v>
      </c>
      <c r="J545" s="312"/>
      <c r="K545" s="312" t="s">
        <v>884</v>
      </c>
      <c r="L545" s="39"/>
    </row>
    <row r="546" spans="1:12" s="40" customFormat="1" ht="20.25" customHeight="1">
      <c r="A546" s="53"/>
      <c r="B546" s="42" t="s">
        <v>544</v>
      </c>
      <c r="C546" s="42"/>
      <c r="D546" s="42"/>
      <c r="E546" s="42"/>
      <c r="F546" s="42"/>
      <c r="G546" s="42"/>
      <c r="H546" s="42"/>
      <c r="I546" s="34">
        <v>25133610</v>
      </c>
      <c r="J546" s="34"/>
      <c r="K546" s="34"/>
      <c r="L546" s="39"/>
    </row>
    <row r="547" spans="1:12" s="40" customFormat="1" ht="15.75" customHeight="1">
      <c r="A547" s="53"/>
      <c r="B547" s="42" t="s">
        <v>545</v>
      </c>
      <c r="C547" s="42"/>
      <c r="D547" s="42"/>
      <c r="E547" s="42"/>
      <c r="F547" s="42"/>
      <c r="G547" s="42"/>
      <c r="H547" s="42"/>
      <c r="I547" s="34"/>
      <c r="J547" s="34"/>
      <c r="K547" s="34"/>
      <c r="L547" s="39"/>
    </row>
    <row r="548" spans="1:14" s="40" customFormat="1" ht="15.75" customHeight="1">
      <c r="A548" s="53"/>
      <c r="B548" s="42" t="s">
        <v>546</v>
      </c>
      <c r="C548" s="42"/>
      <c r="D548" s="42"/>
      <c r="E548" s="42"/>
      <c r="F548" s="42"/>
      <c r="G548" s="42"/>
      <c r="H548" s="42"/>
      <c r="I548" s="230"/>
      <c r="J548" s="231"/>
      <c r="K548" s="231"/>
      <c r="L548" s="39"/>
      <c r="N548" s="232"/>
    </row>
    <row r="549" spans="1:12" s="40" customFormat="1" ht="15.75" customHeight="1">
      <c r="A549" s="53"/>
      <c r="B549" s="42" t="s">
        <v>1172</v>
      </c>
      <c r="C549" s="42"/>
      <c r="D549" s="42"/>
      <c r="E549" s="42"/>
      <c r="F549" s="42"/>
      <c r="G549" s="42"/>
      <c r="H549" s="42"/>
      <c r="I549" s="462">
        <v>83259180</v>
      </c>
      <c r="J549" s="34"/>
      <c r="K549" s="93">
        <v>24227840</v>
      </c>
      <c r="L549" s="39"/>
    </row>
    <row r="550" spans="1:12" s="40" customFormat="1" ht="15.75" customHeight="1">
      <c r="A550" s="53"/>
      <c r="B550" s="42" t="s">
        <v>547</v>
      </c>
      <c r="C550" s="42"/>
      <c r="D550" s="42"/>
      <c r="E550" s="42"/>
      <c r="F550" s="42"/>
      <c r="G550" s="42"/>
      <c r="H550" s="42"/>
      <c r="I550" s="34"/>
      <c r="J550" s="34"/>
      <c r="K550" s="34"/>
      <c r="L550" s="39"/>
    </row>
    <row r="551" spans="1:12" s="40" customFormat="1" ht="15.75" customHeight="1">
      <c r="A551" s="53"/>
      <c r="B551" s="42" t="s">
        <v>548</v>
      </c>
      <c r="C551" s="42"/>
      <c r="D551" s="42"/>
      <c r="E551" s="42"/>
      <c r="F551" s="42"/>
      <c r="G551" s="42"/>
      <c r="H551" s="42"/>
      <c r="I551" s="34"/>
      <c r="J551" s="34"/>
      <c r="K551" s="34"/>
      <c r="L551" s="39"/>
    </row>
    <row r="552" spans="1:12" s="40" customFormat="1" ht="15.75" customHeight="1">
      <c r="A552" s="53"/>
      <c r="B552" s="42" t="s">
        <v>41</v>
      </c>
      <c r="C552" s="42"/>
      <c r="D552" s="42"/>
      <c r="E552" s="42"/>
      <c r="F552" s="42"/>
      <c r="G552" s="42"/>
      <c r="H552" s="42"/>
      <c r="I552" s="34">
        <f>SUM(I553:I555)</f>
        <v>13393885352</v>
      </c>
      <c r="J552" s="34"/>
      <c r="K552" s="34">
        <f>SUM(K553:K555)</f>
        <v>13874507783</v>
      </c>
      <c r="L552" s="39"/>
    </row>
    <row r="553" spans="1:12" s="67" customFormat="1" ht="15.75" customHeight="1">
      <c r="A553" s="65"/>
      <c r="B553" s="55"/>
      <c r="C553" s="67" t="s">
        <v>549</v>
      </c>
      <c r="D553" s="55"/>
      <c r="E553" s="55"/>
      <c r="F553" s="55"/>
      <c r="G553" s="55"/>
      <c r="H553" s="55"/>
      <c r="I553" s="91">
        <f>CDKT!I97-I554-I555-I549-I546</f>
        <v>8773497576</v>
      </c>
      <c r="J553" s="93"/>
      <c r="K553" s="93">
        <v>13815154056</v>
      </c>
      <c r="L553" s="214"/>
    </row>
    <row r="554" spans="1:12" s="67" customFormat="1" ht="15.75" customHeight="1">
      <c r="A554" s="65"/>
      <c r="B554" s="55"/>
      <c r="C554" s="67" t="s">
        <v>1224</v>
      </c>
      <c r="D554" s="55"/>
      <c r="E554" s="55"/>
      <c r="F554" s="55"/>
      <c r="G554" s="55"/>
      <c r="H554" s="55"/>
      <c r="I554" s="67">
        <v>4473629701</v>
      </c>
      <c r="J554" s="231"/>
      <c r="K554" s="233"/>
      <c r="L554" s="66"/>
    </row>
    <row r="555" spans="1:12" s="67" customFormat="1" ht="15.75" customHeight="1">
      <c r="A555" s="65"/>
      <c r="B555" s="55"/>
      <c r="C555" s="67" t="s">
        <v>1225</v>
      </c>
      <c r="D555" s="55"/>
      <c r="E555" s="55"/>
      <c r="F555" s="55"/>
      <c r="G555" s="55"/>
      <c r="H555" s="55"/>
      <c r="I555" s="93">
        <v>146758075</v>
      </c>
      <c r="J555" s="93"/>
      <c r="K555" s="93">
        <v>59353727</v>
      </c>
      <c r="L555" s="66"/>
    </row>
    <row r="556" spans="1:13" s="40" customFormat="1" ht="21" customHeight="1" thickBot="1">
      <c r="A556" s="65"/>
      <c r="B556" s="37"/>
      <c r="C556" s="37" t="s">
        <v>28</v>
      </c>
      <c r="D556" s="55"/>
      <c r="E556" s="55"/>
      <c r="F556" s="55"/>
      <c r="G556" s="55"/>
      <c r="H556" s="55"/>
      <c r="I556" s="97">
        <f>SUM(I546:I552)</f>
        <v>13502278142</v>
      </c>
      <c r="J556" s="22"/>
      <c r="K556" s="97">
        <f>SUM(K546:K552)</f>
        <v>13898735623</v>
      </c>
      <c r="L556" s="99">
        <f>I556-'[1]CDKT '!I85</f>
        <v>-2331240004</v>
      </c>
      <c r="M556" s="99">
        <f>K556-'[1]CDKT '!K85</f>
        <v>-9214199865</v>
      </c>
    </row>
    <row r="557" spans="1:12" s="40" customFormat="1" ht="30" customHeight="1" thickTop="1">
      <c r="A557" s="120">
        <v>16</v>
      </c>
      <c r="B557" s="37" t="s">
        <v>550</v>
      </c>
      <c r="C557" s="42"/>
      <c r="D557" s="42"/>
      <c r="E557" s="42"/>
      <c r="F557" s="42"/>
      <c r="G557" s="42"/>
      <c r="H557" s="42"/>
      <c r="I557" s="312" t="s">
        <v>888</v>
      </c>
      <c r="J557" s="312"/>
      <c r="K557" s="312" t="s">
        <v>884</v>
      </c>
      <c r="L557" s="39"/>
    </row>
    <row r="558" spans="1:13" s="40" customFormat="1" ht="15.75" customHeight="1">
      <c r="A558" s="65"/>
      <c r="B558" s="37" t="s">
        <v>551</v>
      </c>
      <c r="C558" s="37"/>
      <c r="D558" s="55"/>
      <c r="E558" s="55"/>
      <c r="F558" s="55"/>
      <c r="G558" s="55"/>
      <c r="H558" s="55"/>
      <c r="I558" s="38">
        <f>I559+I561</f>
        <v>1976448972</v>
      </c>
      <c r="J558" s="38"/>
      <c r="K558" s="38">
        <f>K559+K561</f>
        <v>2823498536</v>
      </c>
      <c r="L558" s="99"/>
      <c r="M558" s="99"/>
    </row>
    <row r="559" spans="1:13" s="40" customFormat="1" ht="15.75" customHeight="1">
      <c r="A559" s="65"/>
      <c r="B559" s="37"/>
      <c r="C559" s="42" t="s">
        <v>523</v>
      </c>
      <c r="D559" s="55"/>
      <c r="E559" s="55"/>
      <c r="F559" s="55"/>
      <c r="G559" s="55"/>
      <c r="H559" s="55"/>
      <c r="I559" s="91">
        <f>I560</f>
        <v>1976448972</v>
      </c>
      <c r="J559" s="38"/>
      <c r="K559" s="43">
        <f>SUM(K560:K560)</f>
        <v>2823498536</v>
      </c>
      <c r="L559" s="99"/>
      <c r="M559" s="99"/>
    </row>
    <row r="560" spans="1:13" s="66" customFormat="1" ht="15.75" customHeight="1">
      <c r="A560" s="65"/>
      <c r="B560" s="77"/>
      <c r="C560" s="563" t="s">
        <v>1141</v>
      </c>
      <c r="D560" s="55"/>
      <c r="E560" s="55"/>
      <c r="F560" s="55"/>
      <c r="G560" s="55"/>
      <c r="H560" s="55"/>
      <c r="I560" s="91">
        <f>CDKT!I106</f>
        <v>1976448972</v>
      </c>
      <c r="J560" s="78"/>
      <c r="K560" s="34">
        <v>2823498536</v>
      </c>
      <c r="L560" s="214"/>
      <c r="M560" s="214"/>
    </row>
    <row r="561" spans="1:13" s="40" customFormat="1" ht="15.75" customHeight="1" hidden="1">
      <c r="A561" s="65"/>
      <c r="B561" s="37" t="s">
        <v>74</v>
      </c>
      <c r="C561" s="37"/>
      <c r="D561" s="55"/>
      <c r="E561" s="55"/>
      <c r="F561" s="55"/>
      <c r="G561" s="55"/>
      <c r="H561" s="55"/>
      <c r="I561" s="38">
        <f>I562+I563</f>
        <v>0</v>
      </c>
      <c r="J561" s="38"/>
      <c r="K561" s="38">
        <f>K562+K563</f>
        <v>0</v>
      </c>
      <c r="L561" s="99"/>
      <c r="M561" s="99"/>
    </row>
    <row r="562" spans="1:13" s="40" customFormat="1" ht="15.75" customHeight="1" hidden="1">
      <c r="A562" s="65"/>
      <c r="B562" s="37"/>
      <c r="C562" s="42" t="s">
        <v>552</v>
      </c>
      <c r="D562" s="55"/>
      <c r="E562" s="55"/>
      <c r="F562" s="55"/>
      <c r="G562" s="55"/>
      <c r="H562" s="55"/>
      <c r="I562" s="38"/>
      <c r="J562" s="38"/>
      <c r="K562" s="38"/>
      <c r="L562" s="99"/>
      <c r="M562" s="99"/>
    </row>
    <row r="563" spans="1:13" s="40" customFormat="1" ht="15.75" customHeight="1" hidden="1">
      <c r="A563" s="65"/>
      <c r="B563" s="37"/>
      <c r="C563" s="42" t="s">
        <v>553</v>
      </c>
      <c r="D563" s="55"/>
      <c r="E563" s="55"/>
      <c r="F563" s="55"/>
      <c r="G563" s="55"/>
      <c r="H563" s="55"/>
      <c r="I563" s="38"/>
      <c r="J563" s="38"/>
      <c r="K563" s="38"/>
      <c r="L563" s="99"/>
      <c r="M563" s="99"/>
    </row>
    <row r="564" spans="1:13" s="40" customFormat="1" ht="21" customHeight="1" thickBot="1">
      <c r="A564" s="65"/>
      <c r="B564" s="37"/>
      <c r="C564" s="37" t="s">
        <v>28</v>
      </c>
      <c r="D564" s="55"/>
      <c r="E564" s="55"/>
      <c r="F564" s="55"/>
      <c r="G564" s="55"/>
      <c r="H564" s="55"/>
      <c r="I564" s="108">
        <f>I561+I558</f>
        <v>1976448972</v>
      </c>
      <c r="J564" s="38"/>
      <c r="K564" s="108">
        <f>K561+K558</f>
        <v>2823498536</v>
      </c>
      <c r="L564" s="99">
        <f>I564-'[1]CDKT '!I93</f>
        <v>1976448972</v>
      </c>
      <c r="M564" s="99">
        <f>K564-'[1]CDKT '!K93</f>
        <v>2823498536</v>
      </c>
    </row>
    <row r="565" spans="1:12" s="40" customFormat="1" ht="30" customHeight="1" thickTop="1">
      <c r="A565" s="53"/>
      <c r="B565" s="37" t="s">
        <v>528</v>
      </c>
      <c r="C565" s="215"/>
      <c r="D565" s="215"/>
      <c r="E565" s="215"/>
      <c r="F565" s="215"/>
      <c r="G565" s="215"/>
      <c r="H565" s="129"/>
      <c r="I565" s="127"/>
      <c r="J565" s="127"/>
      <c r="K565" s="127"/>
      <c r="L565" s="39"/>
    </row>
    <row r="566" spans="1:12" s="40" customFormat="1" ht="15.75" customHeight="1">
      <c r="A566" s="53"/>
      <c r="B566" s="191"/>
      <c r="C566" s="234"/>
      <c r="D566" s="216"/>
      <c r="E566" s="216"/>
      <c r="F566" s="216"/>
      <c r="G566" s="216"/>
      <c r="H566" s="216"/>
      <c r="I566" s="216"/>
      <c r="J566" s="216"/>
      <c r="K566" s="216"/>
      <c r="L566" s="39"/>
    </row>
    <row r="567" spans="1:12" s="40" customFormat="1" ht="15.75" customHeight="1">
      <c r="A567" s="53"/>
      <c r="B567" s="564"/>
      <c r="C567" s="565" t="s">
        <v>529</v>
      </c>
      <c r="D567" s="565"/>
      <c r="E567" s="218" t="s">
        <v>530</v>
      </c>
      <c r="F567" s="219"/>
      <c r="G567" s="218" t="s">
        <v>531</v>
      </c>
      <c r="H567" s="220"/>
      <c r="I567" s="218" t="s">
        <v>532</v>
      </c>
      <c r="J567" s="220"/>
      <c r="K567" s="218" t="s">
        <v>533</v>
      </c>
      <c r="L567" s="39"/>
    </row>
    <row r="568" spans="1:12" s="40" customFormat="1" ht="25.5" thickBot="1">
      <c r="A568" s="53"/>
      <c r="B568" s="222"/>
      <c r="C568" s="222" t="s">
        <v>1179</v>
      </c>
      <c r="D568" s="222"/>
      <c r="E568" s="221" t="s">
        <v>1180</v>
      </c>
      <c r="F568" s="222"/>
      <c r="G568" s="221" t="s">
        <v>1181</v>
      </c>
      <c r="H568" s="222"/>
      <c r="I568" s="808">
        <v>0.15</v>
      </c>
      <c r="J568" s="222"/>
      <c r="K568" s="225" t="s">
        <v>536</v>
      </c>
      <c r="L568" s="39"/>
    </row>
    <row r="569" spans="1:12" s="40" customFormat="1" ht="15.75" customHeight="1" thickTop="1">
      <c r="A569" s="53"/>
      <c r="B569" s="216"/>
      <c r="C569" s="216"/>
      <c r="D569" s="566"/>
      <c r="E569" s="566"/>
      <c r="F569" s="566"/>
      <c r="G569" s="566"/>
      <c r="H569" s="566"/>
      <c r="I569" s="566"/>
      <c r="J569" s="566"/>
      <c r="K569" s="566"/>
      <c r="L569" s="39"/>
    </row>
    <row r="570" spans="1:12" s="40" customFormat="1" ht="30" customHeight="1" hidden="1">
      <c r="A570" s="53"/>
      <c r="B570" s="37" t="s">
        <v>556</v>
      </c>
      <c r="C570" s="215"/>
      <c r="D570" s="215"/>
      <c r="E570" s="215"/>
      <c r="F570" s="215"/>
      <c r="G570" s="215"/>
      <c r="H570" s="129"/>
      <c r="I570" s="127"/>
      <c r="J570" s="127"/>
      <c r="K570" s="127"/>
      <c r="L570" s="39"/>
    </row>
    <row r="571" spans="1:12" s="40" customFormat="1" ht="15.75" customHeight="1" hidden="1">
      <c r="A571" s="53"/>
      <c r="B571" s="191" t="s">
        <v>554</v>
      </c>
      <c r="C571" s="234"/>
      <c r="D571" s="216"/>
      <c r="E571" s="216"/>
      <c r="F571" s="216"/>
      <c r="G571" s="216"/>
      <c r="H571" s="216"/>
      <c r="I571" s="216"/>
      <c r="J571" s="216"/>
      <c r="K571" s="216"/>
      <c r="L571" s="39"/>
    </row>
    <row r="572" spans="1:12" s="40" customFormat="1" ht="15.75" customHeight="1" hidden="1">
      <c r="A572" s="53"/>
      <c r="B572" s="216"/>
      <c r="C572" s="217" t="s">
        <v>529</v>
      </c>
      <c r="D572" s="217"/>
      <c r="E572" s="218" t="s">
        <v>557</v>
      </c>
      <c r="F572" s="219"/>
      <c r="G572" s="218" t="s">
        <v>555</v>
      </c>
      <c r="H572" s="220"/>
      <c r="I572" s="218" t="s">
        <v>532</v>
      </c>
      <c r="J572" s="220"/>
      <c r="K572" s="218" t="s">
        <v>558</v>
      </c>
      <c r="L572" s="39"/>
    </row>
    <row r="573" spans="1:12" s="40" customFormat="1" ht="15.75" customHeight="1" hidden="1">
      <c r="A573" s="53"/>
      <c r="B573" s="216"/>
      <c r="C573" s="216"/>
      <c r="D573" s="216"/>
      <c r="E573" s="216"/>
      <c r="F573" s="216"/>
      <c r="G573" s="216"/>
      <c r="H573" s="216"/>
      <c r="I573" s="216"/>
      <c r="J573" s="216"/>
      <c r="K573" s="216"/>
      <c r="L573" s="39"/>
    </row>
    <row r="574" spans="1:12" s="40" customFormat="1" ht="15.75" customHeight="1" hidden="1" thickBot="1">
      <c r="A574" s="53"/>
      <c r="B574" s="216"/>
      <c r="C574" s="216"/>
      <c r="D574" s="222"/>
      <c r="E574" s="222"/>
      <c r="F574" s="222"/>
      <c r="G574" s="222"/>
      <c r="H574" s="222"/>
      <c r="I574" s="222"/>
      <c r="J574" s="222"/>
      <c r="K574" s="222"/>
      <c r="L574" s="39"/>
    </row>
    <row r="575" spans="1:12" s="40" customFormat="1" ht="42.75" customHeight="1" hidden="1" thickTop="1">
      <c r="A575" s="53"/>
      <c r="B575" s="856" t="s">
        <v>559</v>
      </c>
      <c r="C575" s="856"/>
      <c r="D575" s="856"/>
      <c r="E575" s="856"/>
      <c r="F575" s="856"/>
      <c r="G575" s="856"/>
      <c r="H575" s="856"/>
      <c r="I575" s="856"/>
      <c r="J575" s="856"/>
      <c r="K575" s="856"/>
      <c r="L575" s="39"/>
    </row>
    <row r="576" spans="1:12" s="40" customFormat="1" ht="19.5" customHeight="1" hidden="1">
      <c r="A576" s="53"/>
      <c r="B576" s="37" t="s">
        <v>531</v>
      </c>
      <c r="C576" s="235"/>
      <c r="D576" s="37"/>
      <c r="E576" s="236" t="s">
        <v>560</v>
      </c>
      <c r="F576" s="236"/>
      <c r="G576" s="236"/>
      <c r="H576" s="81"/>
      <c r="I576" s="101" t="s">
        <v>561</v>
      </c>
      <c r="J576" s="101"/>
      <c r="K576" s="101"/>
      <c r="L576" s="39"/>
    </row>
    <row r="577" spans="1:12" s="40" customFormat="1" ht="19.5" customHeight="1" hidden="1">
      <c r="A577" s="53"/>
      <c r="B577" s="37"/>
      <c r="C577" s="235"/>
      <c r="D577" s="235"/>
      <c r="E577" s="237" t="s">
        <v>562</v>
      </c>
      <c r="F577" s="235"/>
      <c r="G577" s="237" t="s">
        <v>563</v>
      </c>
      <c r="H577" s="235"/>
      <c r="I577" s="237" t="s">
        <v>562</v>
      </c>
      <c r="J577" s="38"/>
      <c r="K577" s="238" t="s">
        <v>564</v>
      </c>
      <c r="L577" s="39"/>
    </row>
    <row r="578" spans="1:12" s="40" customFormat="1" ht="19.5" customHeight="1" hidden="1">
      <c r="A578" s="53"/>
      <c r="B578" s="42" t="s">
        <v>565</v>
      </c>
      <c r="C578" s="137"/>
      <c r="D578" s="137"/>
      <c r="E578" s="137"/>
      <c r="F578" s="137"/>
      <c r="G578" s="43"/>
      <c r="H578" s="137"/>
      <c r="I578" s="43"/>
      <c r="J578" s="43"/>
      <c r="K578" s="43"/>
      <c r="L578" s="39"/>
    </row>
    <row r="579" spans="1:12" s="40" customFormat="1" ht="19.5" customHeight="1" hidden="1">
      <c r="A579" s="53"/>
      <c r="B579" s="42" t="s">
        <v>566</v>
      </c>
      <c r="C579" s="137"/>
      <c r="D579" s="137"/>
      <c r="E579" s="137"/>
      <c r="F579" s="137"/>
      <c r="G579" s="43"/>
      <c r="H579" s="137"/>
      <c r="I579" s="43"/>
      <c r="J579" s="43"/>
      <c r="K579" s="43"/>
      <c r="L579" s="39"/>
    </row>
    <row r="580" spans="1:12" s="40" customFormat="1" ht="19.5" customHeight="1" hidden="1">
      <c r="A580" s="53"/>
      <c r="B580" s="42" t="s">
        <v>567</v>
      </c>
      <c r="C580" s="137"/>
      <c r="D580" s="137"/>
      <c r="E580" s="42"/>
      <c r="F580" s="42"/>
      <c r="G580" s="137"/>
      <c r="H580" s="137"/>
      <c r="I580" s="43"/>
      <c r="J580" s="43"/>
      <c r="K580" s="43"/>
      <c r="L580" s="39"/>
    </row>
    <row r="581" spans="1:12" s="40" customFormat="1" ht="19.5" customHeight="1" hidden="1" thickBot="1">
      <c r="A581" s="36"/>
      <c r="B581" s="81"/>
      <c r="C581" s="81" t="s">
        <v>28</v>
      </c>
      <c r="D581" s="102"/>
      <c r="E581" s="239">
        <f>SUM(E578:E580)</f>
        <v>0</v>
      </c>
      <c r="F581" s="239"/>
      <c r="G581" s="239">
        <f>SUM(G578:G580)</f>
        <v>0</v>
      </c>
      <c r="H581" s="102"/>
      <c r="I581" s="239">
        <f>SUM(I578:I580)</f>
        <v>0</v>
      </c>
      <c r="J581" s="240"/>
      <c r="K581" s="239">
        <f>SUM(K578:K580)</f>
        <v>0</v>
      </c>
      <c r="L581" s="39"/>
    </row>
    <row r="582" spans="1:12" s="40" customFormat="1" ht="30" customHeight="1" hidden="1" thickTop="1">
      <c r="A582" s="120" t="s">
        <v>568</v>
      </c>
      <c r="B582" s="37" t="s">
        <v>569</v>
      </c>
      <c r="C582" s="42"/>
      <c r="D582" s="42"/>
      <c r="E582" s="42"/>
      <c r="F582" s="42"/>
      <c r="G582" s="42"/>
      <c r="H582" s="42"/>
      <c r="I582" s="119" t="str">
        <f>'[1]TTC'!D14</f>
        <v>30/09/2012</v>
      </c>
      <c r="J582" s="119"/>
      <c r="K582" s="119" t="str">
        <f>'[1]TTC'!D13</f>
        <v>01/07/2012</v>
      </c>
      <c r="L582" s="39"/>
    </row>
    <row r="583" spans="1:13" s="40" customFormat="1" ht="15.75" customHeight="1" hidden="1">
      <c r="A583" s="53"/>
      <c r="B583" s="37" t="s">
        <v>570</v>
      </c>
      <c r="C583" s="137"/>
      <c r="D583" s="137"/>
      <c r="E583" s="137"/>
      <c r="F583" s="137"/>
      <c r="G583" s="137"/>
      <c r="H583" s="137"/>
      <c r="I583" s="38">
        <f>SUM(I584:I591)</f>
        <v>0</v>
      </c>
      <c r="J583" s="38"/>
      <c r="K583" s="38">
        <f>SUM(K584:K591)</f>
        <v>0</v>
      </c>
      <c r="L583" s="99">
        <f>I583-'[1]CDKT '!I71</f>
        <v>0</v>
      </c>
      <c r="M583" s="99">
        <f>K583-'[1]CDKT '!K71</f>
        <v>0</v>
      </c>
    </row>
    <row r="584" spans="1:12" s="40" customFormat="1" ht="15.75" customHeight="1" hidden="1">
      <c r="A584" s="53"/>
      <c r="B584" s="42"/>
      <c r="C584" s="68" t="s">
        <v>571</v>
      </c>
      <c r="D584" s="137"/>
      <c r="E584" s="137"/>
      <c r="F584" s="137"/>
      <c r="G584" s="137"/>
      <c r="H584" s="137"/>
      <c r="I584" s="43"/>
      <c r="J584" s="43"/>
      <c r="K584" s="43"/>
      <c r="L584" s="39"/>
    </row>
    <row r="585" spans="1:12" s="40" customFormat="1" ht="15.75" customHeight="1" hidden="1">
      <c r="A585" s="53"/>
      <c r="B585" s="42"/>
      <c r="C585" s="42" t="s">
        <v>572</v>
      </c>
      <c r="D585" s="137"/>
      <c r="E585" s="137"/>
      <c r="F585" s="137"/>
      <c r="G585" s="137"/>
      <c r="H585" s="137"/>
      <c r="I585" s="43"/>
      <c r="J585" s="43"/>
      <c r="K585" s="43"/>
      <c r="L585" s="39"/>
    </row>
    <row r="586" spans="1:12" s="40" customFormat="1" ht="15.75" customHeight="1" hidden="1">
      <c r="A586" s="53"/>
      <c r="B586" s="42"/>
      <c r="C586" s="68" t="s">
        <v>571</v>
      </c>
      <c r="D586" s="137"/>
      <c r="E586" s="137"/>
      <c r="F586" s="137"/>
      <c r="G586" s="137"/>
      <c r="H586" s="137"/>
      <c r="I586" s="43"/>
      <c r="J586" s="43"/>
      <c r="K586" s="43"/>
      <c r="L586" s="39"/>
    </row>
    <row r="587" spans="1:12" s="40" customFormat="1" ht="15.75" customHeight="1" hidden="1">
      <c r="A587" s="53"/>
      <c r="B587" s="42"/>
      <c r="C587" s="42" t="s">
        <v>573</v>
      </c>
      <c r="D587" s="137"/>
      <c r="E587" s="137"/>
      <c r="F587" s="137"/>
      <c r="G587" s="137"/>
      <c r="H587" s="137"/>
      <c r="I587" s="43"/>
      <c r="J587" s="43"/>
      <c r="K587" s="43"/>
      <c r="L587" s="39"/>
    </row>
    <row r="588" spans="1:12" s="40" customFormat="1" ht="15.75" customHeight="1" hidden="1">
      <c r="A588" s="53"/>
      <c r="B588" s="42"/>
      <c r="C588" s="68" t="s">
        <v>571</v>
      </c>
      <c r="D588" s="137"/>
      <c r="E588" s="137"/>
      <c r="F588" s="137"/>
      <c r="G588" s="137"/>
      <c r="H588" s="137"/>
      <c r="I588" s="43"/>
      <c r="J588" s="43"/>
      <c r="K588" s="43"/>
      <c r="L588" s="39"/>
    </row>
    <row r="589" spans="1:12" s="40" customFormat="1" ht="15.75" customHeight="1" hidden="1">
      <c r="A589" s="53"/>
      <c r="B589" s="42"/>
      <c r="C589" s="42" t="s">
        <v>574</v>
      </c>
      <c r="D589" s="137"/>
      <c r="E589" s="137"/>
      <c r="F589" s="137"/>
      <c r="G589" s="137"/>
      <c r="H589" s="137"/>
      <c r="I589" s="43"/>
      <c r="J589" s="43"/>
      <c r="K589" s="43"/>
      <c r="L589" s="39"/>
    </row>
    <row r="590" spans="1:12" s="40" customFormat="1" ht="15.75" customHeight="1" hidden="1">
      <c r="A590" s="53"/>
      <c r="B590" s="42"/>
      <c r="C590" s="68" t="s">
        <v>575</v>
      </c>
      <c r="D590" s="137"/>
      <c r="E590" s="137"/>
      <c r="F590" s="137"/>
      <c r="G590" s="137"/>
      <c r="H590" s="137"/>
      <c r="I590" s="43"/>
      <c r="J590" s="43"/>
      <c r="K590" s="43"/>
      <c r="L590" s="39"/>
    </row>
    <row r="591" spans="1:12" s="40" customFormat="1" ht="15.75" customHeight="1" hidden="1">
      <c r="A591" s="53"/>
      <c r="B591" s="42"/>
      <c r="C591" s="150" t="s">
        <v>576</v>
      </c>
      <c r="D591" s="137"/>
      <c r="E591" s="137"/>
      <c r="F591" s="137"/>
      <c r="G591" s="137"/>
      <c r="H591" s="137"/>
      <c r="I591" s="43"/>
      <c r="J591" s="43"/>
      <c r="K591" s="43"/>
      <c r="L591" s="39"/>
    </row>
    <row r="592" spans="1:13" s="40" customFormat="1" ht="15.75" customHeight="1" hidden="1">
      <c r="A592" s="53"/>
      <c r="B592" s="37" t="s">
        <v>577</v>
      </c>
      <c r="C592" s="137"/>
      <c r="D592" s="137"/>
      <c r="E592" s="137"/>
      <c r="F592" s="137"/>
      <c r="G592" s="137"/>
      <c r="H592" s="137"/>
      <c r="I592" s="38">
        <f>SUM(I593:I597)</f>
        <v>0</v>
      </c>
      <c r="J592" s="38"/>
      <c r="K592" s="38">
        <f>SUM(K593:K597)</f>
        <v>0</v>
      </c>
      <c r="L592" s="99">
        <f>I592-'[1]CDKT '!I94</f>
        <v>0</v>
      </c>
      <c r="M592" s="99">
        <f>K592-'[1]CDKT '!K94</f>
        <v>0</v>
      </c>
    </row>
    <row r="593" spans="1:12" s="40" customFormat="1" ht="15.75" customHeight="1" hidden="1">
      <c r="A593" s="53"/>
      <c r="B593" s="42"/>
      <c r="C593" s="68" t="s">
        <v>578</v>
      </c>
      <c r="D593" s="137"/>
      <c r="E593" s="137"/>
      <c r="F593" s="137"/>
      <c r="G593" s="137"/>
      <c r="H593" s="137"/>
      <c r="I593" s="43"/>
      <c r="J593" s="43"/>
      <c r="K593" s="43"/>
      <c r="L593" s="39"/>
    </row>
    <row r="594" spans="1:12" s="40" customFormat="1" ht="15.75" customHeight="1" hidden="1">
      <c r="A594" s="53"/>
      <c r="B594" s="145"/>
      <c r="C594" s="42" t="s">
        <v>579</v>
      </c>
      <c r="D594" s="145"/>
      <c r="E594" s="145"/>
      <c r="F594" s="145"/>
      <c r="G594" s="145"/>
      <c r="H594" s="137"/>
      <c r="I594" s="43"/>
      <c r="J594" s="43"/>
      <c r="K594" s="43"/>
      <c r="L594" s="39"/>
    </row>
    <row r="595" spans="1:12" s="40" customFormat="1" ht="15.75" customHeight="1" hidden="1">
      <c r="A595" s="53"/>
      <c r="B595" s="42"/>
      <c r="C595" s="68" t="s">
        <v>580</v>
      </c>
      <c r="D595" s="137"/>
      <c r="E595" s="137"/>
      <c r="F595" s="137"/>
      <c r="G595" s="137"/>
      <c r="H595" s="137"/>
      <c r="I595" s="43"/>
      <c r="J595" s="43"/>
      <c r="K595" s="43"/>
      <c r="L595" s="39"/>
    </row>
    <row r="596" spans="1:12" s="40" customFormat="1" ht="15.75" customHeight="1" hidden="1">
      <c r="A596" s="53"/>
      <c r="B596" s="42"/>
      <c r="C596" s="68" t="s">
        <v>581</v>
      </c>
      <c r="D596" s="137"/>
      <c r="E596" s="137"/>
      <c r="F596" s="137"/>
      <c r="G596" s="137"/>
      <c r="H596" s="137"/>
      <c r="I596" s="43"/>
      <c r="J596" s="43"/>
      <c r="K596" s="43"/>
      <c r="L596" s="39"/>
    </row>
    <row r="597" spans="1:12" s="40" customFormat="1" ht="15.75" customHeight="1" hidden="1">
      <c r="A597" s="53"/>
      <c r="B597" s="42"/>
      <c r="C597" s="68" t="s">
        <v>582</v>
      </c>
      <c r="D597" s="137"/>
      <c r="E597" s="137"/>
      <c r="F597" s="137"/>
      <c r="G597" s="137"/>
      <c r="H597" s="137"/>
      <c r="I597" s="43"/>
      <c r="J597" s="43"/>
      <c r="K597" s="43"/>
      <c r="L597" s="39"/>
    </row>
    <row r="598" spans="1:13" s="40" customFormat="1" ht="21" customHeight="1" hidden="1" thickBot="1">
      <c r="A598" s="65"/>
      <c r="B598" s="37"/>
      <c r="C598" s="37" t="s">
        <v>28</v>
      </c>
      <c r="D598" s="55"/>
      <c r="E598" s="55"/>
      <c r="F598" s="55"/>
      <c r="G598" s="55"/>
      <c r="H598" s="55"/>
      <c r="I598" s="108">
        <f>I592+I583</f>
        <v>0</v>
      </c>
      <c r="J598" s="38"/>
      <c r="K598" s="108">
        <f>K592+K583</f>
        <v>0</v>
      </c>
      <c r="L598" s="99"/>
      <c r="M598" s="99"/>
    </row>
    <row r="599" spans="1:19" s="40" customFormat="1" ht="30" customHeight="1">
      <c r="A599" s="120">
        <v>17</v>
      </c>
      <c r="B599" s="37" t="s">
        <v>14</v>
      </c>
      <c r="C599" s="42"/>
      <c r="D599" s="42"/>
      <c r="E599" s="42"/>
      <c r="F599" s="42"/>
      <c r="G599" s="42"/>
      <c r="H599" s="42"/>
      <c r="I599" s="119" t="str">
        <f>I545</f>
        <v>Số cuối kỳ</v>
      </c>
      <c r="J599" s="119"/>
      <c r="K599" s="119" t="str">
        <f>K545</f>
        <v>Số đầu năm</v>
      </c>
      <c r="L599" s="39"/>
      <c r="S599" s="259"/>
    </row>
    <row r="600" spans="1:13" s="40" customFormat="1" ht="21" customHeight="1">
      <c r="A600" s="65"/>
      <c r="B600" s="42" t="s">
        <v>583</v>
      </c>
      <c r="C600" s="42"/>
      <c r="D600" s="55"/>
      <c r="E600" s="55"/>
      <c r="F600" s="55"/>
      <c r="G600" s="55"/>
      <c r="H600" s="55"/>
      <c r="I600" s="91">
        <f>CDKT!I98</f>
        <v>1194331970</v>
      </c>
      <c r="J600" s="34"/>
      <c r="K600" s="34">
        <v>2916345654</v>
      </c>
      <c r="L600" s="99"/>
      <c r="M600" s="99"/>
    </row>
    <row r="601" spans="1:13" s="40" customFormat="1" ht="21" customHeight="1" thickBot="1">
      <c r="A601" s="65"/>
      <c r="B601" s="37"/>
      <c r="C601" s="37" t="s">
        <v>28</v>
      </c>
      <c r="D601" s="55"/>
      <c r="E601" s="55"/>
      <c r="F601" s="55"/>
      <c r="G601" s="55"/>
      <c r="H601" s="55"/>
      <c r="I601" s="97">
        <f>I600</f>
        <v>1194331970</v>
      </c>
      <c r="J601" s="22"/>
      <c r="K601" s="97">
        <f>K600</f>
        <v>2916345654</v>
      </c>
      <c r="L601" s="99">
        <f>I601-'[1]CDKT '!I96</f>
        <v>-1370825662</v>
      </c>
      <c r="M601" s="99">
        <f>K601-'[1]CDKT '!K96</f>
        <v>351188022</v>
      </c>
    </row>
    <row r="602" spans="1:13" s="40" customFormat="1" ht="21" customHeight="1" thickTop="1">
      <c r="A602" s="120" t="s">
        <v>954</v>
      </c>
      <c r="B602" s="37" t="s">
        <v>1182</v>
      </c>
      <c r="C602" s="42"/>
      <c r="D602" s="55"/>
      <c r="E602" s="55"/>
      <c r="F602" s="55"/>
      <c r="G602" s="55"/>
      <c r="H602" s="55"/>
      <c r="I602" s="119" t="s">
        <v>888</v>
      </c>
      <c r="J602" s="119"/>
      <c r="K602" s="119" t="s">
        <v>884</v>
      </c>
      <c r="L602" s="99"/>
      <c r="M602" s="99"/>
    </row>
    <row r="603" spans="1:13" s="40" customFormat="1" ht="21" customHeight="1">
      <c r="A603" s="65"/>
      <c r="B603" s="42" t="s">
        <v>1183</v>
      </c>
      <c r="C603" s="42"/>
      <c r="D603" s="55"/>
      <c r="E603" s="55"/>
      <c r="F603" s="55"/>
      <c r="G603" s="55"/>
      <c r="H603" s="55"/>
      <c r="I603" s="230">
        <f>CDKT!I110</f>
        <v>3697338473</v>
      </c>
      <c r="J603" s="22"/>
      <c r="K603" s="30">
        <v>6028507784</v>
      </c>
      <c r="L603" s="99"/>
      <c r="M603" s="99"/>
    </row>
    <row r="604" spans="1:13" s="40" customFormat="1" ht="21" customHeight="1" thickBot="1">
      <c r="A604" s="65"/>
      <c r="B604" s="37"/>
      <c r="C604" s="37"/>
      <c r="D604" s="55"/>
      <c r="E604" s="55"/>
      <c r="F604" s="55"/>
      <c r="G604" s="55"/>
      <c r="H604" s="55"/>
      <c r="I604" s="97">
        <f>I603</f>
        <v>3697338473</v>
      </c>
      <c r="J604" s="22"/>
      <c r="K604" s="97">
        <f>K603</f>
        <v>6028507784</v>
      </c>
      <c r="L604" s="99"/>
      <c r="M604" s="99"/>
    </row>
    <row r="605" spans="1:12" s="40" customFormat="1" ht="30" customHeight="1" thickTop="1">
      <c r="A605" s="120">
        <v>19</v>
      </c>
      <c r="B605" s="37" t="s">
        <v>75</v>
      </c>
      <c r="C605" s="42"/>
      <c r="D605" s="42"/>
      <c r="E605" s="42"/>
      <c r="F605" s="42"/>
      <c r="G605" s="42"/>
      <c r="H605" s="42"/>
      <c r="I605" s="38"/>
      <c r="J605" s="38"/>
      <c r="K605" s="38"/>
      <c r="L605" s="39"/>
    </row>
    <row r="606" spans="1:12" s="40" customFormat="1" ht="19.5" customHeight="1">
      <c r="A606" s="36"/>
      <c r="B606" s="37" t="s">
        <v>1243</v>
      </c>
      <c r="C606" s="37"/>
      <c r="D606" s="37"/>
      <c r="E606" s="37"/>
      <c r="F606" s="37"/>
      <c r="G606" s="37"/>
      <c r="H606" s="37"/>
      <c r="I606" s="38"/>
      <c r="J606" s="38"/>
      <c r="K606" s="38"/>
      <c r="L606" s="39"/>
    </row>
    <row r="607" spans="1:12" s="40" customFormat="1" ht="30" customHeight="1" hidden="1">
      <c r="A607" s="36"/>
      <c r="B607" s="81" t="s">
        <v>584</v>
      </c>
      <c r="C607" s="37"/>
      <c r="D607" s="37"/>
      <c r="E607" s="37"/>
      <c r="F607" s="37"/>
      <c r="G607" s="37"/>
      <c r="H607" s="37"/>
      <c r="I607" s="38"/>
      <c r="J607" s="38"/>
      <c r="K607" s="38"/>
      <c r="L607" s="39" t="s">
        <v>585</v>
      </c>
    </row>
    <row r="608" spans="1:12" s="40" customFormat="1" ht="33.75" customHeight="1" hidden="1">
      <c r="A608" s="36"/>
      <c r="B608" s="241"/>
      <c r="C608" s="241"/>
      <c r="D608" s="241"/>
      <c r="E608" s="218" t="s">
        <v>586</v>
      </c>
      <c r="F608" s="241"/>
      <c r="G608" s="218" t="s">
        <v>52</v>
      </c>
      <c r="H608" s="241"/>
      <c r="I608" s="242" t="s">
        <v>587</v>
      </c>
      <c r="J608" s="136"/>
      <c r="K608" s="101" t="s">
        <v>588</v>
      </c>
      <c r="L608" s="39"/>
    </row>
    <row r="609" spans="1:12" s="40" customFormat="1" ht="19.5" customHeight="1" hidden="1">
      <c r="A609" s="36"/>
      <c r="B609" s="37" t="s">
        <v>589</v>
      </c>
      <c r="C609" s="37"/>
      <c r="D609" s="37"/>
      <c r="E609" s="37"/>
      <c r="F609" s="37"/>
      <c r="G609" s="37"/>
      <c r="H609" s="37"/>
      <c r="I609" s="38"/>
      <c r="J609" s="38"/>
      <c r="K609" s="38">
        <f>SUM(E609:I609)</f>
        <v>0</v>
      </c>
      <c r="L609" s="39"/>
    </row>
    <row r="610" spans="1:13" s="40" customFormat="1" ht="19.5" customHeight="1" hidden="1">
      <c r="A610" s="36"/>
      <c r="B610" s="37"/>
      <c r="C610" s="42" t="s">
        <v>7</v>
      </c>
      <c r="D610" s="37"/>
      <c r="E610" s="243"/>
      <c r="F610" s="243"/>
      <c r="G610" s="243"/>
      <c r="H610" s="243"/>
      <c r="I610" s="244"/>
      <c r="J610" s="38"/>
      <c r="K610" s="38">
        <f aca="true" t="shared" si="5" ref="K610:K618">SUM(E610:I610)</f>
        <v>0</v>
      </c>
      <c r="L610" s="39"/>
      <c r="M610" s="40" t="s">
        <v>590</v>
      </c>
    </row>
    <row r="611" spans="1:12" s="40" customFormat="1" ht="19.5" customHeight="1" hidden="1">
      <c r="A611" s="36"/>
      <c r="B611" s="37"/>
      <c r="C611" s="42" t="s">
        <v>591</v>
      </c>
      <c r="D611" s="37"/>
      <c r="E611" s="243"/>
      <c r="F611" s="243"/>
      <c r="G611" s="243"/>
      <c r="H611" s="243"/>
      <c r="I611" s="244"/>
      <c r="J611" s="38"/>
      <c r="K611" s="38">
        <f t="shared" si="5"/>
        <v>0</v>
      </c>
      <c r="L611" s="39"/>
    </row>
    <row r="612" spans="1:12" s="40" customFormat="1" ht="19.5" customHeight="1" hidden="1">
      <c r="A612" s="36"/>
      <c r="B612" s="37"/>
      <c r="C612" s="42" t="s">
        <v>435</v>
      </c>
      <c r="D612" s="37"/>
      <c r="E612" s="243"/>
      <c r="F612" s="243"/>
      <c r="G612" s="243"/>
      <c r="H612" s="243"/>
      <c r="I612" s="244"/>
      <c r="J612" s="38"/>
      <c r="K612" s="38">
        <f t="shared" si="5"/>
        <v>0</v>
      </c>
      <c r="L612" s="39"/>
    </row>
    <row r="613" spans="1:12" s="40" customFormat="1" ht="19.5" customHeight="1" hidden="1">
      <c r="A613" s="36"/>
      <c r="B613" s="241" t="s">
        <v>592</v>
      </c>
      <c r="C613" s="241"/>
      <c r="D613" s="241"/>
      <c r="E613" s="245">
        <f>SUM(E609:E612)</f>
        <v>0</v>
      </c>
      <c r="F613" s="245"/>
      <c r="G613" s="245">
        <f>SUM(G609:G612)</f>
        <v>0</v>
      </c>
      <c r="H613" s="245"/>
      <c r="I613" s="245">
        <f>SUM(I609:I612)</f>
        <v>0</v>
      </c>
      <c r="J613" s="136"/>
      <c r="K613" s="136">
        <f t="shared" si="5"/>
        <v>0</v>
      </c>
      <c r="L613" s="99">
        <f>K613-'[1]CDKT '!K113</f>
        <v>-97532229880.72</v>
      </c>
    </row>
    <row r="614" spans="1:12" s="40" customFormat="1" ht="19.5" customHeight="1" hidden="1">
      <c r="A614" s="36"/>
      <c r="B614" s="241" t="s">
        <v>593</v>
      </c>
      <c r="C614" s="241"/>
      <c r="D614" s="241"/>
      <c r="E614" s="245">
        <f>E613</f>
        <v>0</v>
      </c>
      <c r="F614" s="245"/>
      <c r="G614" s="245">
        <f>G613</f>
        <v>0</v>
      </c>
      <c r="H614" s="245"/>
      <c r="I614" s="245">
        <f>I613</f>
        <v>0</v>
      </c>
      <c r="J614" s="136"/>
      <c r="K614" s="136">
        <f t="shared" si="5"/>
        <v>0</v>
      </c>
      <c r="L614" s="39"/>
    </row>
    <row r="615" spans="1:12" s="40" customFormat="1" ht="19.5" customHeight="1" hidden="1">
      <c r="A615" s="36"/>
      <c r="B615" s="37"/>
      <c r="C615" s="42" t="s">
        <v>7</v>
      </c>
      <c r="D615" s="37"/>
      <c r="E615" s="243"/>
      <c r="F615" s="243"/>
      <c r="G615" s="243"/>
      <c r="H615" s="243"/>
      <c r="I615" s="244"/>
      <c r="J615" s="38"/>
      <c r="K615" s="38">
        <f t="shared" si="5"/>
        <v>0</v>
      </c>
      <c r="L615" s="39"/>
    </row>
    <row r="616" spans="1:12" s="40" customFormat="1" ht="19.5" customHeight="1" hidden="1">
      <c r="A616" s="36"/>
      <c r="B616" s="37"/>
      <c r="C616" s="42" t="s">
        <v>591</v>
      </c>
      <c r="D616" s="37"/>
      <c r="E616" s="243"/>
      <c r="F616" s="243"/>
      <c r="G616" s="243"/>
      <c r="H616" s="243"/>
      <c r="I616" s="244"/>
      <c r="J616" s="38"/>
      <c r="K616" s="38">
        <f t="shared" si="5"/>
        <v>0</v>
      </c>
      <c r="L616" s="39"/>
    </row>
    <row r="617" spans="1:12" s="40" customFormat="1" ht="19.5" customHeight="1" hidden="1">
      <c r="A617" s="36"/>
      <c r="B617" s="241"/>
      <c r="C617" s="161" t="s">
        <v>435</v>
      </c>
      <c r="D617" s="241"/>
      <c r="E617" s="245"/>
      <c r="F617" s="245"/>
      <c r="G617" s="245"/>
      <c r="H617" s="245"/>
      <c r="I617" s="246"/>
      <c r="J617" s="136"/>
      <c r="K617" s="136">
        <f t="shared" si="5"/>
        <v>0</v>
      </c>
      <c r="L617" s="39"/>
    </row>
    <row r="618" spans="1:12" s="40" customFormat="1" ht="19.5" customHeight="1" hidden="1">
      <c r="A618" s="36"/>
      <c r="B618" s="247" t="s">
        <v>594</v>
      </c>
      <c r="C618" s="247"/>
      <c r="D618" s="247"/>
      <c r="E618" s="248">
        <f>SUM(E614:E617)</f>
        <v>0</v>
      </c>
      <c r="F618" s="248"/>
      <c r="G618" s="248">
        <f>SUM(G614:G617)</f>
        <v>0</v>
      </c>
      <c r="H618" s="248"/>
      <c r="I618" s="248">
        <f>SUM(I614:I617)</f>
        <v>0</v>
      </c>
      <c r="J618" s="189"/>
      <c r="K618" s="189">
        <f t="shared" si="5"/>
        <v>0</v>
      </c>
      <c r="L618" s="99">
        <f>K618-'[1]CDKT '!I113</f>
        <v>-100703783597</v>
      </c>
    </row>
    <row r="619" spans="1:12" s="40" customFormat="1" ht="19.5" customHeight="1">
      <c r="A619" s="36"/>
      <c r="B619" s="81"/>
      <c r="C619" s="81"/>
      <c r="D619" s="81"/>
      <c r="E619" s="807"/>
      <c r="F619" s="807"/>
      <c r="G619" s="807"/>
      <c r="H619" s="807"/>
      <c r="I619" s="807"/>
      <c r="J619" s="38"/>
      <c r="K619" s="38"/>
      <c r="L619" s="99"/>
    </row>
    <row r="620" spans="1:12" s="40" customFormat="1" ht="19.5" customHeight="1">
      <c r="A620" s="36"/>
      <c r="B620" s="37" t="s">
        <v>42</v>
      </c>
      <c r="C620" s="37"/>
      <c r="D620" s="37"/>
      <c r="E620" s="37"/>
      <c r="F620" s="37"/>
      <c r="G620" s="37"/>
      <c r="H620" s="37"/>
      <c r="I620" s="38"/>
      <c r="J620" s="38"/>
      <c r="K620" s="38"/>
      <c r="L620" s="39"/>
    </row>
    <row r="621" spans="1:12" s="40" customFormat="1" ht="19.5" customHeight="1">
      <c r="A621" s="53"/>
      <c r="B621" s="42"/>
      <c r="C621" s="42"/>
      <c r="D621" s="42"/>
      <c r="E621" s="42"/>
      <c r="F621" s="42"/>
      <c r="G621" s="235"/>
      <c r="H621" s="42"/>
      <c r="I621" s="312" t="s">
        <v>888</v>
      </c>
      <c r="J621" s="312"/>
      <c r="K621" s="312" t="s">
        <v>884</v>
      </c>
      <c r="L621" s="39"/>
    </row>
    <row r="622" spans="1:12" s="40" customFormat="1" ht="15.75" customHeight="1" hidden="1">
      <c r="A622" s="53"/>
      <c r="B622" s="82" t="s">
        <v>595</v>
      </c>
      <c r="C622" s="82"/>
      <c r="D622" s="82"/>
      <c r="E622" s="82"/>
      <c r="F622" s="82"/>
      <c r="G622" s="82"/>
      <c r="H622" s="82"/>
      <c r="I622" s="34"/>
      <c r="J622" s="34"/>
      <c r="K622" s="34"/>
      <c r="L622" s="39"/>
    </row>
    <row r="623" spans="1:12" s="40" customFormat="1" ht="15.75" customHeight="1">
      <c r="A623" s="36"/>
      <c r="B623" s="84" t="s">
        <v>596</v>
      </c>
      <c r="C623" s="81"/>
      <c r="D623" s="37"/>
      <c r="E623" s="37"/>
      <c r="F623" s="37"/>
      <c r="G623" s="249"/>
      <c r="H623" s="37"/>
      <c r="I623" s="34">
        <v>53959850000</v>
      </c>
      <c r="J623" s="34"/>
      <c r="K623" s="34">
        <v>53959850000</v>
      </c>
      <c r="L623" s="39"/>
    </row>
    <row r="624" spans="1:12" s="40" customFormat="1" ht="15.75" customHeight="1" hidden="1">
      <c r="A624" s="36"/>
      <c r="B624" s="84" t="s">
        <v>77</v>
      </c>
      <c r="C624" s="81"/>
      <c r="D624" s="37"/>
      <c r="E624" s="37"/>
      <c r="F624" s="37"/>
      <c r="G624" s="249"/>
      <c r="H624" s="37"/>
      <c r="I624" s="34"/>
      <c r="J624" s="34"/>
      <c r="K624" s="34"/>
      <c r="L624" s="39"/>
    </row>
    <row r="625" spans="1:13" s="40" customFormat="1" ht="21" customHeight="1" thickBot="1">
      <c r="A625" s="65"/>
      <c r="B625" s="37"/>
      <c r="C625" s="37" t="s">
        <v>28</v>
      </c>
      <c r="D625" s="55"/>
      <c r="E625" s="55"/>
      <c r="F625" s="55"/>
      <c r="G625" s="38"/>
      <c r="H625" s="55"/>
      <c r="I625" s="97">
        <f>SUM(I622:I624)</f>
        <v>53959850000</v>
      </c>
      <c r="J625" s="22"/>
      <c r="K625" s="97">
        <f>SUM(K622:K624)</f>
        <v>53959850000</v>
      </c>
      <c r="L625" s="99"/>
      <c r="M625" s="99"/>
    </row>
    <row r="626" spans="1:11" s="66" customFormat="1" ht="15.75" customHeight="1" hidden="1">
      <c r="A626" s="65"/>
      <c r="B626" s="55" t="s">
        <v>597</v>
      </c>
      <c r="C626" s="55"/>
      <c r="D626" s="55"/>
      <c r="E626" s="55"/>
      <c r="F626" s="55"/>
      <c r="G626" s="103"/>
      <c r="H626" s="55"/>
      <c r="I626" s="57"/>
      <c r="J626" s="57"/>
      <c r="K626" s="57"/>
    </row>
    <row r="627" spans="1:11" s="66" customFormat="1" ht="15.75" customHeight="1" hidden="1">
      <c r="A627" s="65"/>
      <c r="B627" s="55" t="s">
        <v>598</v>
      </c>
      <c r="C627" s="55"/>
      <c r="D627" s="55"/>
      <c r="E627" s="55"/>
      <c r="F627" s="55"/>
      <c r="G627" s="55"/>
      <c r="H627" s="55"/>
      <c r="I627" s="57"/>
      <c r="J627" s="57"/>
      <c r="K627" s="57"/>
    </row>
    <row r="628" spans="1:11" s="66" customFormat="1" ht="15.75" customHeight="1" thickTop="1">
      <c r="A628" s="65"/>
      <c r="B628" s="55"/>
      <c r="C628" s="55"/>
      <c r="D628" s="55"/>
      <c r="E628" s="55"/>
      <c r="F628" s="55"/>
      <c r="G628" s="55"/>
      <c r="H628" s="55"/>
      <c r="I628" s="57"/>
      <c r="J628" s="57"/>
      <c r="K628" s="57"/>
    </row>
    <row r="629" spans="1:12" s="40" customFormat="1" ht="39.75" customHeight="1">
      <c r="A629" s="52"/>
      <c r="B629" s="37" t="s">
        <v>599</v>
      </c>
      <c r="C629" s="42"/>
      <c r="D629" s="42"/>
      <c r="E629" s="42"/>
      <c r="F629" s="42"/>
      <c r="G629" s="42"/>
      <c r="H629" s="42"/>
      <c r="I629" s="250" t="s">
        <v>1226</v>
      </c>
      <c r="J629" s="251"/>
      <c r="K629" s="250" t="s">
        <v>1227</v>
      </c>
      <c r="L629" s="39"/>
    </row>
    <row r="630" spans="1:12" s="40" customFormat="1" ht="15.75" customHeight="1">
      <c r="A630" s="53"/>
      <c r="B630" s="37" t="s">
        <v>600</v>
      </c>
      <c r="C630" s="42"/>
      <c r="D630" s="42"/>
      <c r="E630" s="42"/>
      <c r="F630" s="42"/>
      <c r="G630" s="42"/>
      <c r="H630" s="42"/>
      <c r="I630" s="38"/>
      <c r="J630" s="38"/>
      <c r="K630" s="38"/>
      <c r="L630" s="39"/>
    </row>
    <row r="631" spans="1:12" s="40" customFormat="1" ht="15.75" customHeight="1">
      <c r="A631" s="53"/>
      <c r="B631" s="42" t="s">
        <v>43</v>
      </c>
      <c r="C631" s="42"/>
      <c r="D631" s="42"/>
      <c r="E631" s="42"/>
      <c r="F631" s="42"/>
      <c r="G631" s="42"/>
      <c r="H631" s="42"/>
      <c r="I631" s="22">
        <f>I635</f>
        <v>53959850000</v>
      </c>
      <c r="J631" s="22"/>
      <c r="K631" s="22">
        <f>K635</f>
        <v>34498500000</v>
      </c>
      <c r="L631" s="39"/>
    </row>
    <row r="632" spans="1:11" s="66" customFormat="1" ht="15.75" customHeight="1">
      <c r="A632" s="65"/>
      <c r="B632" s="107"/>
      <c r="C632" s="107" t="s">
        <v>96</v>
      </c>
      <c r="D632" s="55"/>
      <c r="E632" s="55"/>
      <c r="F632" s="55"/>
      <c r="G632" s="55"/>
      <c r="H632" s="55"/>
      <c r="I632" s="93">
        <v>53959850000</v>
      </c>
      <c r="J632" s="93"/>
      <c r="K632" s="93">
        <v>31079800000</v>
      </c>
    </row>
    <row r="633" spans="1:11" s="66" customFormat="1" ht="15.75" customHeight="1">
      <c r="A633" s="65"/>
      <c r="B633" s="107"/>
      <c r="C633" s="107" t="s">
        <v>601</v>
      </c>
      <c r="D633" s="55"/>
      <c r="E633" s="55"/>
      <c r="F633" s="55"/>
      <c r="G633" s="55"/>
      <c r="H633" s="55"/>
      <c r="I633" s="252"/>
      <c r="J633" s="93"/>
      <c r="K633" s="93">
        <v>3418700000</v>
      </c>
    </row>
    <row r="634" spans="1:11" s="66" customFormat="1" ht="15.75" customHeight="1" hidden="1">
      <c r="A634" s="65"/>
      <c r="B634" s="107"/>
      <c r="C634" s="107" t="s">
        <v>602</v>
      </c>
      <c r="D634" s="55"/>
      <c r="E634" s="55"/>
      <c r="F634" s="55"/>
      <c r="G634" s="55"/>
      <c r="H634" s="55"/>
      <c r="I634" s="93"/>
      <c r="J634" s="93"/>
      <c r="K634" s="93"/>
    </row>
    <row r="635" spans="1:11" s="66" customFormat="1" ht="15.75" customHeight="1">
      <c r="A635" s="65"/>
      <c r="B635" s="107"/>
      <c r="C635" s="107" t="s">
        <v>603</v>
      </c>
      <c r="D635" s="55"/>
      <c r="E635" s="55"/>
      <c r="F635" s="55"/>
      <c r="G635" s="55"/>
      <c r="H635" s="55"/>
      <c r="I635" s="93">
        <f>I632</f>
        <v>53959850000</v>
      </c>
      <c r="J635" s="93"/>
      <c r="K635" s="93">
        <v>34498500000</v>
      </c>
    </row>
    <row r="636" spans="1:12" s="40" customFormat="1" ht="15.75" customHeight="1" thickBot="1">
      <c r="A636" s="53"/>
      <c r="B636" s="42" t="s">
        <v>604</v>
      </c>
      <c r="C636" s="42"/>
      <c r="D636" s="42"/>
      <c r="E636" s="42"/>
      <c r="F636" s="42"/>
      <c r="G636" s="42"/>
      <c r="H636" s="42"/>
      <c r="I636" s="253">
        <v>0</v>
      </c>
      <c r="J636" s="34"/>
      <c r="K636" s="253">
        <v>3418700000</v>
      </c>
      <c r="L636" s="39"/>
    </row>
    <row r="637" spans="1:12" s="40" customFormat="1" ht="39.75" customHeight="1" thickTop="1">
      <c r="A637" s="52"/>
      <c r="B637" s="37" t="s">
        <v>44</v>
      </c>
      <c r="C637" s="42"/>
      <c r="D637" s="42"/>
      <c r="E637" s="42"/>
      <c r="F637" s="42"/>
      <c r="G637" s="42"/>
      <c r="H637" s="42"/>
      <c r="I637" s="250" t="s">
        <v>560</v>
      </c>
      <c r="J637" s="251"/>
      <c r="K637" s="250" t="s">
        <v>839</v>
      </c>
      <c r="L637" s="39"/>
    </row>
    <row r="638" spans="1:11" s="42" customFormat="1" ht="15.75" customHeight="1">
      <c r="A638" s="53"/>
      <c r="B638" s="42" t="s">
        <v>97</v>
      </c>
      <c r="I638" s="254"/>
      <c r="J638" s="43"/>
      <c r="K638" s="254"/>
    </row>
    <row r="639" spans="1:11" s="42" customFormat="1" ht="15.75" customHeight="1" thickBot="1">
      <c r="A639" s="65"/>
      <c r="B639" s="55"/>
      <c r="C639" s="55" t="s">
        <v>45</v>
      </c>
      <c r="D639" s="55"/>
      <c r="E639" s="55"/>
      <c r="F639" s="55"/>
      <c r="G639" s="55"/>
      <c r="H639" s="55"/>
      <c r="I639" s="255">
        <v>0.05</v>
      </c>
      <c r="J639" s="57"/>
      <c r="K639" s="255"/>
    </row>
    <row r="640" spans="1:11" s="42" customFormat="1" ht="15.75" customHeight="1" hidden="1">
      <c r="A640" s="53"/>
      <c r="C640" s="55" t="s">
        <v>98</v>
      </c>
      <c r="I640" s="43"/>
      <c r="J640" s="43"/>
      <c r="K640" s="43"/>
    </row>
    <row r="641" spans="1:11" s="42" customFormat="1" ht="15.75" customHeight="1" hidden="1">
      <c r="A641" s="53"/>
      <c r="B641" s="42" t="s">
        <v>605</v>
      </c>
      <c r="I641" s="154" t="s">
        <v>463</v>
      </c>
      <c r="J641" s="43"/>
      <c r="K641" s="154" t="s">
        <v>606</v>
      </c>
    </row>
    <row r="642" spans="1:12" s="40" customFormat="1" ht="39.75" customHeight="1" thickTop="1">
      <c r="A642" s="52"/>
      <c r="B642" s="37" t="s">
        <v>607</v>
      </c>
      <c r="C642" s="42"/>
      <c r="D642" s="42"/>
      <c r="E642" s="42"/>
      <c r="F642" s="42"/>
      <c r="G642" s="42"/>
      <c r="H642" s="42"/>
      <c r="I642" s="250" t="s">
        <v>886</v>
      </c>
      <c r="J642" s="251"/>
      <c r="K642" s="250" t="s">
        <v>885</v>
      </c>
      <c r="L642" s="39"/>
    </row>
    <row r="643" spans="1:12" s="40" customFormat="1" ht="15.75" customHeight="1">
      <c r="A643" s="53"/>
      <c r="B643" s="42" t="s">
        <v>608</v>
      </c>
      <c r="C643" s="42"/>
      <c r="D643" s="42"/>
      <c r="E643" s="42"/>
      <c r="F643" s="42"/>
      <c r="G643" s="42"/>
      <c r="H643" s="42"/>
      <c r="I643" s="34">
        <f>I623/10000</f>
        <v>5395985</v>
      </c>
      <c r="J643" s="34"/>
      <c r="K643" s="34">
        <f>K635/10000</f>
        <v>3449850</v>
      </c>
      <c r="L643" s="39"/>
    </row>
    <row r="644" spans="1:12" s="40" customFormat="1" ht="15.75" customHeight="1">
      <c r="A644" s="53"/>
      <c r="B644" s="42" t="s">
        <v>99</v>
      </c>
      <c r="C644" s="42"/>
      <c r="D644" s="42"/>
      <c r="E644" s="42"/>
      <c r="F644" s="42"/>
      <c r="G644" s="42"/>
      <c r="H644" s="42"/>
      <c r="I644" s="34">
        <f>I643</f>
        <v>5395985</v>
      </c>
      <c r="J644" s="34"/>
      <c r="K644" s="34">
        <f>K645</f>
        <v>3449850</v>
      </c>
      <c r="L644" s="39"/>
    </row>
    <row r="645" spans="1:12" s="40" customFormat="1" ht="15.75" customHeight="1">
      <c r="A645" s="65"/>
      <c r="B645" s="55"/>
      <c r="C645" s="55" t="s">
        <v>46</v>
      </c>
      <c r="D645" s="55"/>
      <c r="E645" s="55"/>
      <c r="F645" s="55"/>
      <c r="G645" s="55"/>
      <c r="H645" s="55"/>
      <c r="I645" s="93">
        <f>I643</f>
        <v>5395985</v>
      </c>
      <c r="J645" s="93"/>
      <c r="K645" s="93">
        <f>K643</f>
        <v>3449850</v>
      </c>
      <c r="L645" s="39"/>
    </row>
    <row r="646" spans="1:12" s="40" customFormat="1" ht="15.75" customHeight="1" hidden="1">
      <c r="A646" s="65"/>
      <c r="B646" s="55"/>
      <c r="C646" s="55" t="s">
        <v>609</v>
      </c>
      <c r="D646" s="55"/>
      <c r="E646" s="55"/>
      <c r="F646" s="55"/>
      <c r="G646" s="55"/>
      <c r="H646" s="55"/>
      <c r="I646" s="93"/>
      <c r="J646" s="93"/>
      <c r="K646" s="93"/>
      <c r="L646" s="39"/>
    </row>
    <row r="647" spans="1:12" s="40" customFormat="1" ht="15.75" customHeight="1">
      <c r="A647" s="53"/>
      <c r="B647" s="42" t="s">
        <v>47</v>
      </c>
      <c r="C647" s="42"/>
      <c r="D647" s="42"/>
      <c r="E647" s="42"/>
      <c r="F647" s="42"/>
      <c r="G647" s="42"/>
      <c r="H647" s="42"/>
      <c r="I647" s="34">
        <f>SUM(I648:I649)</f>
        <v>0</v>
      </c>
      <c r="J647" s="34"/>
      <c r="K647" s="34">
        <f>SUM(K648:K649)</f>
        <v>0</v>
      </c>
      <c r="L647" s="39"/>
    </row>
    <row r="648" spans="1:12" s="40" customFormat="1" ht="15.75" customHeight="1" hidden="1">
      <c r="A648" s="65"/>
      <c r="B648" s="55"/>
      <c r="C648" s="55" t="s">
        <v>46</v>
      </c>
      <c r="D648" s="55"/>
      <c r="E648" s="55"/>
      <c r="F648" s="55"/>
      <c r="G648" s="55"/>
      <c r="H648" s="55"/>
      <c r="I648" s="93"/>
      <c r="J648" s="93"/>
      <c r="K648" s="93"/>
      <c r="L648" s="39"/>
    </row>
    <row r="649" spans="1:12" s="40" customFormat="1" ht="15.75" customHeight="1" hidden="1">
      <c r="A649" s="65"/>
      <c r="B649" s="55"/>
      <c r="C649" s="55" t="s">
        <v>609</v>
      </c>
      <c r="D649" s="55"/>
      <c r="E649" s="55"/>
      <c r="F649" s="55"/>
      <c r="G649" s="55"/>
      <c r="H649" s="55"/>
      <c r="I649" s="93"/>
      <c r="J649" s="93"/>
      <c r="K649" s="93"/>
      <c r="L649" s="39"/>
    </row>
    <row r="650" spans="1:12" s="40" customFormat="1" ht="15.75" customHeight="1">
      <c r="A650" s="53"/>
      <c r="B650" s="42" t="s">
        <v>48</v>
      </c>
      <c r="C650" s="42"/>
      <c r="D650" s="42"/>
      <c r="E650" s="42"/>
      <c r="F650" s="42"/>
      <c r="G650" s="42"/>
      <c r="H650" s="42"/>
      <c r="I650" s="34">
        <f>SUM(I651:I652)</f>
        <v>5395985</v>
      </c>
      <c r="J650" s="34"/>
      <c r="K650" s="34">
        <f>SUM(K651:K652)</f>
        <v>3449850</v>
      </c>
      <c r="L650" s="39"/>
    </row>
    <row r="651" spans="1:12" s="40" customFormat="1" ht="15.75" customHeight="1">
      <c r="A651" s="65"/>
      <c r="B651" s="55"/>
      <c r="C651" s="55" t="s">
        <v>46</v>
      </c>
      <c r="D651" s="55"/>
      <c r="E651" s="55"/>
      <c r="F651" s="55"/>
      <c r="G651" s="55"/>
      <c r="H651" s="55"/>
      <c r="I651" s="93">
        <f>I645-I648</f>
        <v>5395985</v>
      </c>
      <c r="J651" s="93"/>
      <c r="K651" s="93">
        <f>K645-K648</f>
        <v>3449850</v>
      </c>
      <c r="L651" s="39"/>
    </row>
    <row r="652" spans="1:12" s="40" customFormat="1" ht="15.75" customHeight="1" hidden="1">
      <c r="A652" s="65"/>
      <c r="B652" s="55"/>
      <c r="C652" s="55" t="s">
        <v>609</v>
      </c>
      <c r="D652" s="55"/>
      <c r="E652" s="55"/>
      <c r="F652" s="55"/>
      <c r="G652" s="55"/>
      <c r="H652" s="55"/>
      <c r="I652" s="93">
        <f>I646-I649</f>
        <v>0</v>
      </c>
      <c r="J652" s="93"/>
      <c r="K652" s="93">
        <f>K646-K649</f>
        <v>0</v>
      </c>
      <c r="L652" s="39"/>
    </row>
    <row r="653" spans="1:12" s="40" customFormat="1" ht="15.75" customHeight="1" thickBot="1">
      <c r="A653" s="65"/>
      <c r="B653" s="55" t="s">
        <v>610</v>
      </c>
      <c r="C653" s="55"/>
      <c r="D653" s="55"/>
      <c r="E653" s="55"/>
      <c r="F653" s="55"/>
      <c r="G653" s="55"/>
      <c r="H653" s="55"/>
      <c r="I653" s="256">
        <v>10000</v>
      </c>
      <c r="J653" s="93"/>
      <c r="K653" s="256">
        <v>10000</v>
      </c>
      <c r="L653" s="39"/>
    </row>
    <row r="654" spans="1:12" s="40" customFormat="1" ht="30" customHeight="1" thickTop="1">
      <c r="A654" s="36"/>
      <c r="B654" s="81" t="s">
        <v>611</v>
      </c>
      <c r="C654" s="37"/>
      <c r="D654" s="37"/>
      <c r="E654" s="37"/>
      <c r="F654" s="37"/>
      <c r="G654" s="37"/>
      <c r="H654" s="37"/>
      <c r="I654" s="250" t="s">
        <v>886</v>
      </c>
      <c r="J654" s="251"/>
      <c r="K654" s="250" t="s">
        <v>885</v>
      </c>
      <c r="L654" s="39"/>
    </row>
    <row r="655" spans="1:12" s="40" customFormat="1" ht="15.75" customHeight="1">
      <c r="A655" s="53"/>
      <c r="B655" s="42" t="s">
        <v>612</v>
      </c>
      <c r="C655" s="137"/>
      <c r="D655" s="137"/>
      <c r="E655" s="137"/>
      <c r="F655" s="137"/>
      <c r="G655" s="137"/>
      <c r="H655" s="56"/>
      <c r="I655" s="20">
        <v>7510945741</v>
      </c>
      <c r="J655" s="34"/>
      <c r="K655" s="20">
        <v>7510945741</v>
      </c>
      <c r="L655" s="39"/>
    </row>
    <row r="656" spans="1:12" s="40" customFormat="1" ht="15.75" customHeight="1">
      <c r="A656" s="53"/>
      <c r="B656" s="42" t="s">
        <v>53</v>
      </c>
      <c r="C656" s="137"/>
      <c r="D656" s="137"/>
      <c r="E656" s="137"/>
      <c r="F656" s="137"/>
      <c r="G656" s="137"/>
      <c r="H656" s="56"/>
      <c r="I656" s="20">
        <v>4027072632</v>
      </c>
      <c r="J656" s="34"/>
      <c r="K656" s="20">
        <v>4027072632</v>
      </c>
      <c r="L656" s="39"/>
    </row>
    <row r="657" spans="1:11" s="39" customFormat="1" ht="15.75" customHeight="1" hidden="1">
      <c r="A657" s="53"/>
      <c r="B657" s="42" t="s">
        <v>613</v>
      </c>
      <c r="C657" s="137"/>
      <c r="D657" s="137"/>
      <c r="E657" s="137"/>
      <c r="F657" s="137"/>
      <c r="G657" s="137"/>
      <c r="H657" s="56"/>
      <c r="I657" s="34"/>
      <c r="J657" s="34"/>
      <c r="K657" s="34"/>
    </row>
    <row r="658" spans="1:12" s="40" customFormat="1" ht="15.75" customHeight="1" hidden="1">
      <c r="A658" s="53"/>
      <c r="B658" s="42" t="s">
        <v>614</v>
      </c>
      <c r="C658" s="137"/>
      <c r="D658" s="137"/>
      <c r="E658" s="137"/>
      <c r="F658" s="137"/>
      <c r="G658" s="137"/>
      <c r="H658" s="56"/>
      <c r="I658" s="34"/>
      <c r="J658" s="34"/>
      <c r="K658" s="34"/>
      <c r="L658" s="39"/>
    </row>
    <row r="659" spans="1:13" s="40" customFormat="1" ht="21" customHeight="1" thickBot="1">
      <c r="A659" s="65"/>
      <c r="B659" s="37"/>
      <c r="C659" s="37" t="s">
        <v>28</v>
      </c>
      <c r="D659" s="55"/>
      <c r="E659" s="55"/>
      <c r="F659" s="55"/>
      <c r="G659" s="55"/>
      <c r="H659" s="55"/>
      <c r="I659" s="97">
        <f>SUM(I655:I658)</f>
        <v>11538018373</v>
      </c>
      <c r="J659" s="22"/>
      <c r="K659" s="97">
        <f>SUM(K655:K658)</f>
        <v>11538018373</v>
      </c>
      <c r="L659" s="99"/>
      <c r="M659" s="99"/>
    </row>
    <row r="660" spans="1:12" s="40" customFormat="1" ht="15.75" customHeight="1" thickTop="1">
      <c r="A660" s="53"/>
      <c r="B660" s="42" t="s">
        <v>615</v>
      </c>
      <c r="C660" s="42"/>
      <c r="D660" s="42"/>
      <c r="E660" s="42"/>
      <c r="F660" s="42"/>
      <c r="G660" s="42"/>
      <c r="H660" s="42"/>
      <c r="I660" s="43"/>
      <c r="J660" s="43"/>
      <c r="K660" s="43"/>
      <c r="L660" s="39"/>
    </row>
    <row r="661" spans="1:12" s="40" customFormat="1" ht="34.5" customHeight="1">
      <c r="A661" s="53"/>
      <c r="B661" s="857" t="s">
        <v>616</v>
      </c>
      <c r="C661" s="857"/>
      <c r="D661" s="857"/>
      <c r="E661" s="857"/>
      <c r="F661" s="857"/>
      <c r="G661" s="857"/>
      <c r="H661" s="857"/>
      <c r="I661" s="857"/>
      <c r="J661" s="857"/>
      <c r="K661" s="857"/>
      <c r="L661" s="39" t="s">
        <v>247</v>
      </c>
    </row>
    <row r="662" spans="1:12" s="40" customFormat="1" ht="34.5" customHeight="1">
      <c r="A662" s="53"/>
      <c r="B662" s="857" t="s">
        <v>617</v>
      </c>
      <c r="C662" s="857"/>
      <c r="D662" s="857"/>
      <c r="E662" s="857"/>
      <c r="F662" s="857"/>
      <c r="G662" s="857"/>
      <c r="H662" s="857"/>
      <c r="I662" s="857"/>
      <c r="J662" s="857"/>
      <c r="K662" s="857"/>
      <c r="L662" s="39" t="s">
        <v>247</v>
      </c>
    </row>
    <row r="663" spans="1:12" s="40" customFormat="1" ht="109.5" customHeight="1" hidden="1">
      <c r="A663" s="53"/>
      <c r="B663" s="857" t="s">
        <v>618</v>
      </c>
      <c r="C663" s="857"/>
      <c r="D663" s="857"/>
      <c r="E663" s="857"/>
      <c r="F663" s="857"/>
      <c r="G663" s="857"/>
      <c r="H663" s="857"/>
      <c r="I663" s="857"/>
      <c r="J663" s="857"/>
      <c r="K663" s="857"/>
      <c r="L663" s="39" t="s">
        <v>619</v>
      </c>
    </row>
    <row r="664" spans="1:12" s="40" customFormat="1" ht="30" customHeight="1" hidden="1">
      <c r="A664" s="36"/>
      <c r="B664" s="81" t="s">
        <v>620</v>
      </c>
      <c r="C664" s="37"/>
      <c r="D664" s="37"/>
      <c r="E664" s="37"/>
      <c r="F664" s="37"/>
      <c r="G664" s="37"/>
      <c r="H664" s="37"/>
      <c r="I664" s="38"/>
      <c r="J664" s="38"/>
      <c r="K664" s="38"/>
      <c r="L664" s="39"/>
    </row>
    <row r="665" spans="1:12" s="40" customFormat="1" ht="30" customHeight="1" hidden="1">
      <c r="A665" s="120" t="s">
        <v>621</v>
      </c>
      <c r="B665" s="37" t="s">
        <v>622</v>
      </c>
      <c r="C665" s="42"/>
      <c r="D665" s="42"/>
      <c r="E665" s="42"/>
      <c r="F665" s="42"/>
      <c r="G665" s="42"/>
      <c r="H665" s="42"/>
      <c r="I665" s="119" t="str">
        <f>'[1]TTC'!D14</f>
        <v>30/09/2012</v>
      </c>
      <c r="J665" s="119"/>
      <c r="K665" s="119" t="str">
        <f>'[1]TTC'!D13</f>
        <v>01/07/2012</v>
      </c>
      <c r="L665" s="39"/>
    </row>
    <row r="666" spans="1:12" s="40" customFormat="1" ht="15.75" customHeight="1" hidden="1">
      <c r="A666" s="65"/>
      <c r="B666" s="42" t="s">
        <v>623</v>
      </c>
      <c r="C666" s="55"/>
      <c r="D666" s="55"/>
      <c r="E666" s="55"/>
      <c r="F666" s="55"/>
      <c r="G666" s="55"/>
      <c r="H666" s="55"/>
      <c r="I666" s="57">
        <f>K669</f>
        <v>0</v>
      </c>
      <c r="J666" s="57"/>
      <c r="K666" s="57"/>
      <c r="L666" s="39"/>
    </row>
    <row r="667" spans="1:12" s="40" customFormat="1" ht="15.75" customHeight="1" hidden="1">
      <c r="A667" s="65"/>
      <c r="B667" s="42" t="s">
        <v>624</v>
      </c>
      <c r="C667" s="55"/>
      <c r="D667" s="55"/>
      <c r="E667" s="55"/>
      <c r="F667" s="55"/>
      <c r="G667" s="55"/>
      <c r="H667" s="55"/>
      <c r="I667" s="57"/>
      <c r="J667" s="57"/>
      <c r="K667" s="57"/>
      <c r="L667" s="39"/>
    </row>
    <row r="668" spans="1:12" s="40" customFormat="1" ht="15.75" customHeight="1" hidden="1">
      <c r="A668" s="65"/>
      <c r="B668" s="42" t="s">
        <v>625</v>
      </c>
      <c r="C668" s="55"/>
      <c r="D668" s="55"/>
      <c r="E668" s="55"/>
      <c r="F668" s="55"/>
      <c r="G668" s="55"/>
      <c r="H668" s="55"/>
      <c r="I668" s="57"/>
      <c r="J668" s="57"/>
      <c r="K668" s="57"/>
      <c r="L668" s="39"/>
    </row>
    <row r="669" spans="1:13" s="40" customFormat="1" ht="15.75" customHeight="1" hidden="1">
      <c r="A669" s="65"/>
      <c r="B669" s="42" t="s">
        <v>626</v>
      </c>
      <c r="C669" s="55"/>
      <c r="D669" s="55"/>
      <c r="E669" s="55"/>
      <c r="F669" s="55"/>
      <c r="G669" s="55"/>
      <c r="H669" s="55"/>
      <c r="I669" s="257">
        <f>I666+I667-I668</f>
        <v>0</v>
      </c>
      <c r="J669" s="57"/>
      <c r="K669" s="257">
        <f>K666+K667-K668</f>
        <v>0</v>
      </c>
      <c r="L669" s="99">
        <f>I669-'[1]CDKT '!I127</f>
        <v>0</v>
      </c>
      <c r="M669" s="99">
        <f>K669-'[1]CDKT '!K127</f>
        <v>0</v>
      </c>
    </row>
    <row r="670" spans="1:12" s="40" customFormat="1" ht="30" customHeight="1" hidden="1">
      <c r="A670" s="120" t="s">
        <v>627</v>
      </c>
      <c r="B670" s="37" t="s">
        <v>628</v>
      </c>
      <c r="C670" s="42"/>
      <c r="D670" s="42"/>
      <c r="E670" s="42"/>
      <c r="F670" s="42"/>
      <c r="G670" s="42"/>
      <c r="H670" s="42"/>
      <c r="I670" s="119" t="str">
        <f>'[1]TTC'!D14</f>
        <v>30/09/2012</v>
      </c>
      <c r="J670" s="119"/>
      <c r="K670" s="119" t="str">
        <f>'[1]TTC'!D13</f>
        <v>01/07/2012</v>
      </c>
      <c r="L670" s="39"/>
    </row>
    <row r="671" spans="1:13" s="40" customFormat="1" ht="15.75" customHeight="1" hidden="1">
      <c r="A671" s="65"/>
      <c r="B671" s="42" t="s">
        <v>629</v>
      </c>
      <c r="C671" s="55"/>
      <c r="D671" s="55"/>
      <c r="E671" s="55"/>
      <c r="F671" s="55"/>
      <c r="G671" s="55"/>
      <c r="H671" s="55"/>
      <c r="I671" s="57"/>
      <c r="J671" s="57"/>
      <c r="K671" s="57"/>
      <c r="L671" s="99" t="s">
        <v>630</v>
      </c>
      <c r="M671" s="99"/>
    </row>
    <row r="672" spans="1:13" s="40" customFormat="1" ht="15.75" customHeight="1" hidden="1">
      <c r="A672" s="65"/>
      <c r="B672" s="42"/>
      <c r="C672" s="55" t="s">
        <v>628</v>
      </c>
      <c r="D672" s="55"/>
      <c r="E672" s="55"/>
      <c r="F672" s="55"/>
      <c r="G672" s="55"/>
      <c r="H672" s="55"/>
      <c r="I672" s="57"/>
      <c r="J672" s="57"/>
      <c r="K672" s="57"/>
      <c r="L672" s="99"/>
      <c r="M672" s="99"/>
    </row>
    <row r="673" spans="1:13" s="40" customFormat="1" ht="15.75" customHeight="1" hidden="1">
      <c r="A673" s="65"/>
      <c r="B673" s="42"/>
      <c r="C673" s="55" t="s">
        <v>631</v>
      </c>
      <c r="D673" s="55"/>
      <c r="E673" s="55"/>
      <c r="F673" s="55"/>
      <c r="G673" s="55"/>
      <c r="H673" s="55"/>
      <c r="I673" s="57"/>
      <c r="J673" s="57"/>
      <c r="K673" s="57"/>
      <c r="L673" s="99"/>
      <c r="M673" s="99"/>
    </row>
    <row r="674" spans="1:13" s="40" customFormat="1" ht="15.75" customHeight="1" hidden="1">
      <c r="A674" s="65"/>
      <c r="B674" s="42" t="s">
        <v>632</v>
      </c>
      <c r="C674" s="55"/>
      <c r="D674" s="55"/>
      <c r="E674" s="55"/>
      <c r="F674" s="55"/>
      <c r="G674" s="55"/>
      <c r="H674" s="55"/>
      <c r="I674" s="57"/>
      <c r="J674" s="57"/>
      <c r="K674" s="57"/>
      <c r="L674" s="99"/>
      <c r="M674" s="99"/>
    </row>
    <row r="675" spans="1:13" s="40" customFormat="1" ht="15.75" customHeight="1" hidden="1">
      <c r="A675" s="65"/>
      <c r="B675" s="42" t="s">
        <v>633</v>
      </c>
      <c r="C675" s="55"/>
      <c r="D675" s="55"/>
      <c r="E675" s="55"/>
      <c r="F675" s="55"/>
      <c r="G675" s="55"/>
      <c r="H675" s="55"/>
      <c r="I675" s="57"/>
      <c r="J675" s="57"/>
      <c r="K675" s="57"/>
      <c r="L675" s="99"/>
      <c r="M675" s="99"/>
    </row>
    <row r="676" spans="1:13" s="40" customFormat="1" ht="15.75" customHeight="1" hidden="1">
      <c r="A676" s="65"/>
      <c r="B676" s="42"/>
      <c r="C676" s="55" t="s">
        <v>634</v>
      </c>
      <c r="D676" s="55"/>
      <c r="E676" s="55"/>
      <c r="F676" s="55"/>
      <c r="G676" s="55"/>
      <c r="H676" s="55"/>
      <c r="I676" s="57"/>
      <c r="J676" s="57"/>
      <c r="K676" s="57"/>
      <c r="L676" s="99"/>
      <c r="M676" s="99"/>
    </row>
    <row r="677" spans="1:13" s="40" customFormat="1" ht="15.75" customHeight="1" hidden="1">
      <c r="A677" s="65"/>
      <c r="B677" s="42"/>
      <c r="C677" s="55" t="s">
        <v>635</v>
      </c>
      <c r="D677" s="55"/>
      <c r="E677" s="55"/>
      <c r="F677" s="55"/>
      <c r="G677" s="55"/>
      <c r="H677" s="55"/>
      <c r="I677" s="57"/>
      <c r="J677" s="57"/>
      <c r="K677" s="57"/>
      <c r="L677" s="99"/>
      <c r="M677" s="99"/>
    </row>
    <row r="678" spans="1:13" s="40" customFormat="1" ht="15.75" customHeight="1" hidden="1">
      <c r="A678" s="65"/>
      <c r="B678" s="42"/>
      <c r="C678" s="55" t="s">
        <v>567</v>
      </c>
      <c r="D678" s="55"/>
      <c r="E678" s="55"/>
      <c r="F678" s="55"/>
      <c r="G678" s="55"/>
      <c r="H678" s="55"/>
      <c r="I678" s="257"/>
      <c r="J678" s="57"/>
      <c r="K678" s="257"/>
      <c r="L678" s="99"/>
      <c r="M678" s="99"/>
    </row>
    <row r="679" spans="1:12" s="258" customFormat="1" ht="38.25" customHeight="1">
      <c r="A679" s="850" t="s">
        <v>636</v>
      </c>
      <c r="B679" s="850"/>
      <c r="C679" s="850"/>
      <c r="D679" s="850"/>
      <c r="E679" s="850"/>
      <c r="F679" s="850"/>
      <c r="G679" s="850"/>
      <c r="H679" s="850"/>
      <c r="I679" s="850"/>
      <c r="J679" s="850"/>
      <c r="K679" s="850"/>
      <c r="L679" s="44"/>
    </row>
    <row r="680" spans="1:12" s="40" customFormat="1" ht="39.75" customHeight="1">
      <c r="A680" s="52" t="s">
        <v>637</v>
      </c>
      <c r="B680" s="37" t="s">
        <v>638</v>
      </c>
      <c r="C680" s="42"/>
      <c r="D680" s="42"/>
      <c r="E680" s="42"/>
      <c r="F680" s="42"/>
      <c r="G680" s="42"/>
      <c r="H680" s="42"/>
      <c r="I680" s="250" t="s">
        <v>1226</v>
      </c>
      <c r="J680" s="251"/>
      <c r="K680" s="250" t="s">
        <v>1227</v>
      </c>
      <c r="L680" s="39"/>
    </row>
    <row r="681" spans="1:12" s="40" customFormat="1" ht="15.75" customHeight="1">
      <c r="A681" s="53"/>
      <c r="B681" s="42" t="s">
        <v>27</v>
      </c>
      <c r="C681" s="42"/>
      <c r="D681" s="42"/>
      <c r="E681" s="42"/>
      <c r="F681" s="42"/>
      <c r="G681" s="42"/>
      <c r="H681" s="42"/>
      <c r="I681" s="568">
        <f>KQKD!G9</f>
        <v>28245584254</v>
      </c>
      <c r="J681" s="34"/>
      <c r="K681" s="462">
        <f>KQKD!H9</f>
        <v>69712930664</v>
      </c>
      <c r="L681" s="39"/>
    </row>
    <row r="682" spans="1:12" s="40" customFormat="1" ht="15.75" customHeight="1" hidden="1">
      <c r="A682" s="53"/>
      <c r="B682" s="42" t="s">
        <v>639</v>
      </c>
      <c r="C682" s="42"/>
      <c r="D682" s="42"/>
      <c r="E682" s="42"/>
      <c r="F682" s="42"/>
      <c r="G682" s="42"/>
      <c r="H682" s="42"/>
      <c r="I682" s="34"/>
      <c r="J682" s="34"/>
      <c r="K682" s="34"/>
      <c r="L682" s="39"/>
    </row>
    <row r="683" spans="1:12" s="40" customFormat="1" ht="15.75" customHeight="1" hidden="1">
      <c r="A683" s="53"/>
      <c r="B683" s="42" t="s">
        <v>640</v>
      </c>
      <c r="C683" s="42"/>
      <c r="D683" s="42"/>
      <c r="E683" s="42"/>
      <c r="F683" s="42"/>
      <c r="G683" s="42"/>
      <c r="H683" s="42"/>
      <c r="I683" s="34"/>
      <c r="J683" s="34"/>
      <c r="K683" s="34"/>
      <c r="L683" s="39"/>
    </row>
    <row r="684" spans="1:12" s="40" customFormat="1" ht="15.75" customHeight="1" hidden="1">
      <c r="A684" s="53"/>
      <c r="B684" s="42" t="s">
        <v>641</v>
      </c>
      <c r="C684" s="42"/>
      <c r="D684" s="42"/>
      <c r="E684" s="42"/>
      <c r="F684" s="42"/>
      <c r="G684" s="42"/>
      <c r="H684" s="42"/>
      <c r="I684" s="34"/>
      <c r="J684" s="34"/>
      <c r="K684" s="34"/>
      <c r="L684" s="99" t="s">
        <v>642</v>
      </c>
    </row>
    <row r="685" spans="1:13" s="40" customFormat="1" ht="21" customHeight="1" thickBot="1">
      <c r="A685" s="65"/>
      <c r="B685" s="37"/>
      <c r="C685" s="37" t="s">
        <v>28</v>
      </c>
      <c r="D685" s="55"/>
      <c r="E685" s="55"/>
      <c r="F685" s="55"/>
      <c r="G685" s="55"/>
      <c r="H685" s="55"/>
      <c r="I685" s="97">
        <f>SUM(I681:I684)</f>
        <v>28245584254</v>
      </c>
      <c r="J685" s="22"/>
      <c r="K685" s="97">
        <f>SUM(K681:K684)</f>
        <v>69712930664</v>
      </c>
      <c r="L685" s="99">
        <f>I685-'[1]KQKD 1'!H9</f>
        <v>-41467346410</v>
      </c>
      <c r="M685" s="99">
        <f>K685-'[1]KQKD 1'!J9</f>
        <v>-18303732164</v>
      </c>
    </row>
    <row r="686" spans="1:13" s="40" customFormat="1" ht="21" customHeight="1" hidden="1">
      <c r="A686" s="65"/>
      <c r="B686" s="42" t="s">
        <v>643</v>
      </c>
      <c r="C686" s="37"/>
      <c r="D686" s="55"/>
      <c r="E686" s="55"/>
      <c r="F686" s="55"/>
      <c r="G686" s="55"/>
      <c r="H686" s="55"/>
      <c r="I686" s="38"/>
      <c r="J686" s="38"/>
      <c r="K686" s="38"/>
      <c r="L686" s="99"/>
      <c r="M686" s="99"/>
    </row>
    <row r="687" spans="1:13" s="66" customFormat="1" ht="15.75" customHeight="1" hidden="1">
      <c r="A687" s="65"/>
      <c r="B687" s="209" t="s">
        <v>644</v>
      </c>
      <c r="C687" s="55" t="s">
        <v>645</v>
      </c>
      <c r="D687" s="55"/>
      <c r="E687" s="55"/>
      <c r="F687" s="55"/>
      <c r="G687" s="55"/>
      <c r="H687" s="55"/>
      <c r="I687" s="78"/>
      <c r="J687" s="78"/>
      <c r="K687" s="78"/>
      <c r="L687" s="214"/>
      <c r="M687" s="214"/>
    </row>
    <row r="688" spans="1:13" s="66" customFormat="1" ht="15.75" customHeight="1" hidden="1">
      <c r="A688" s="65"/>
      <c r="B688" s="209" t="s">
        <v>646</v>
      </c>
      <c r="C688" s="55" t="s">
        <v>647</v>
      </c>
      <c r="D688" s="55"/>
      <c r="E688" s="55"/>
      <c r="F688" s="55"/>
      <c r="G688" s="55"/>
      <c r="H688" s="55"/>
      <c r="I688" s="78"/>
      <c r="J688" s="78"/>
      <c r="K688" s="78"/>
      <c r="L688" s="214"/>
      <c r="M688" s="214"/>
    </row>
    <row r="689" spans="1:13" s="66" customFormat="1" ht="15.75" customHeight="1" hidden="1">
      <c r="A689" s="65"/>
      <c r="B689" s="55"/>
      <c r="C689" s="55" t="s">
        <v>648</v>
      </c>
      <c r="D689" s="55"/>
      <c r="E689" s="55"/>
      <c r="F689" s="55"/>
      <c r="G689" s="55"/>
      <c r="H689" s="55"/>
      <c r="I689" s="78"/>
      <c r="J689" s="78"/>
      <c r="K689" s="78"/>
      <c r="L689" s="214"/>
      <c r="M689" s="214"/>
    </row>
    <row r="690" spans="1:12" s="40" customFormat="1" ht="39.75" customHeight="1" thickTop="1">
      <c r="A690" s="52" t="s">
        <v>649</v>
      </c>
      <c r="B690" s="37" t="s">
        <v>650</v>
      </c>
      <c r="C690" s="42"/>
      <c r="D690" s="42"/>
      <c r="E690" s="42"/>
      <c r="F690" s="42"/>
      <c r="G690" s="42"/>
      <c r="H690" s="42"/>
      <c r="I690" s="250" t="str">
        <f>I680</f>
        <v>Quý 3-2013</v>
      </c>
      <c r="J690" s="251"/>
      <c r="K690" s="250" t="str">
        <f>K680</f>
        <v>Quý 3-2012</v>
      </c>
      <c r="L690" s="39"/>
    </row>
    <row r="691" spans="1:13" s="66" customFormat="1" ht="15.75" customHeight="1" hidden="1">
      <c r="A691" s="65"/>
      <c r="B691" s="42" t="s">
        <v>651</v>
      </c>
      <c r="C691" s="55"/>
      <c r="D691" s="55"/>
      <c r="E691" s="55"/>
      <c r="F691" s="55"/>
      <c r="G691" s="55"/>
      <c r="H691" s="55"/>
      <c r="I691" s="160"/>
      <c r="J691" s="160"/>
      <c r="K691" s="160"/>
      <c r="L691" s="214"/>
      <c r="M691" s="214"/>
    </row>
    <row r="692" spans="1:13" s="66" customFormat="1" ht="15.75" customHeight="1" hidden="1">
      <c r="A692" s="65"/>
      <c r="B692" s="42" t="s">
        <v>652</v>
      </c>
      <c r="C692" s="55"/>
      <c r="D692" s="55"/>
      <c r="E692" s="55"/>
      <c r="F692" s="55"/>
      <c r="G692" s="55"/>
      <c r="H692" s="55"/>
      <c r="I692" s="160"/>
      <c r="J692" s="160"/>
      <c r="K692" s="160"/>
      <c r="L692" s="214"/>
      <c r="M692" s="214"/>
    </row>
    <row r="693" spans="1:13" s="66" customFormat="1" ht="15.75" customHeight="1">
      <c r="A693" s="65"/>
      <c r="B693" s="42" t="s">
        <v>81</v>
      </c>
      <c r="C693" s="55"/>
      <c r="D693" s="55"/>
      <c r="E693" s="55"/>
      <c r="F693" s="55"/>
      <c r="G693" s="55"/>
      <c r="H693" s="55"/>
      <c r="I693" s="34"/>
      <c r="J693" s="160"/>
      <c r="K693" s="3"/>
      <c r="L693" s="214"/>
      <c r="M693" s="214"/>
    </row>
    <row r="694" spans="1:13" s="66" customFormat="1" ht="15.75" customHeight="1" hidden="1">
      <c r="A694" s="65"/>
      <c r="B694" s="42" t="s">
        <v>653</v>
      </c>
      <c r="C694" s="55"/>
      <c r="D694" s="55"/>
      <c r="E694" s="55"/>
      <c r="F694" s="55"/>
      <c r="G694" s="55"/>
      <c r="H694" s="55"/>
      <c r="I694" s="160"/>
      <c r="J694" s="160"/>
      <c r="K694" s="160"/>
      <c r="L694" s="214"/>
      <c r="M694" s="214"/>
    </row>
    <row r="695" spans="1:12" s="40" customFormat="1" ht="15.75" customHeight="1" hidden="1">
      <c r="A695" s="53"/>
      <c r="B695" s="42" t="s">
        <v>538</v>
      </c>
      <c r="C695" s="42"/>
      <c r="D695" s="42"/>
      <c r="E695" s="42"/>
      <c r="F695" s="42"/>
      <c r="G695" s="42"/>
      <c r="H695" s="42"/>
      <c r="I695" s="34"/>
      <c r="J695" s="34"/>
      <c r="K695" s="34"/>
      <c r="L695" s="39"/>
    </row>
    <row r="696" spans="1:12" s="40" customFormat="1" ht="15.75" customHeight="1" hidden="1">
      <c r="A696" s="53"/>
      <c r="B696" s="42" t="s">
        <v>654</v>
      </c>
      <c r="C696" s="42"/>
      <c r="D696" s="42"/>
      <c r="E696" s="42"/>
      <c r="F696" s="42"/>
      <c r="G696" s="42"/>
      <c r="H696" s="42"/>
      <c r="I696" s="34"/>
      <c r="J696" s="34"/>
      <c r="K696" s="34"/>
      <c r="L696" s="39"/>
    </row>
    <row r="697" spans="1:13" s="40" customFormat="1" ht="21" customHeight="1" thickBot="1">
      <c r="A697" s="65"/>
      <c r="B697" s="37"/>
      <c r="C697" s="37" t="s">
        <v>28</v>
      </c>
      <c r="D697" s="55"/>
      <c r="E697" s="55"/>
      <c r="F697" s="55"/>
      <c r="G697" s="55"/>
      <c r="H697" s="55"/>
      <c r="I697" s="97">
        <f>SUM(I691:I696)</f>
        <v>0</v>
      </c>
      <c r="J697" s="22"/>
      <c r="K697" s="97">
        <f>SUM(K691:K696)</f>
        <v>0</v>
      </c>
      <c r="L697" s="99" t="e">
        <f>I697-'[1]KQKD 1'!H10</f>
        <v>#REF!</v>
      </c>
      <c r="M697" s="99">
        <f>K697-'[1]KQKD 1'!J10</f>
        <v>-386736458</v>
      </c>
    </row>
    <row r="698" spans="1:12" s="40" customFormat="1" ht="39.75" customHeight="1" thickTop="1">
      <c r="A698" s="52" t="s">
        <v>655</v>
      </c>
      <c r="B698" s="37" t="s">
        <v>656</v>
      </c>
      <c r="C698" s="42"/>
      <c r="D698" s="42"/>
      <c r="E698" s="42"/>
      <c r="F698" s="42"/>
      <c r="G698" s="42"/>
      <c r="H698" s="42"/>
      <c r="I698" s="250" t="str">
        <f>I680</f>
        <v>Quý 3-2013</v>
      </c>
      <c r="J698" s="251"/>
      <c r="K698" s="250" t="str">
        <f>K680</f>
        <v>Quý 3-2012</v>
      </c>
      <c r="L698" s="39"/>
    </row>
    <row r="699" spans="1:12" s="40" customFormat="1" ht="15.75" customHeight="1">
      <c r="A699" s="53"/>
      <c r="B699" s="42" t="s">
        <v>49</v>
      </c>
      <c r="C699" s="42"/>
      <c r="D699" s="42"/>
      <c r="E699" s="42"/>
      <c r="F699" s="42"/>
      <c r="G699" s="42"/>
      <c r="H699" s="42"/>
      <c r="I699" s="34">
        <f>I681-I693</f>
        <v>28245584254</v>
      </c>
      <c r="J699" s="34"/>
      <c r="K699" s="34">
        <f>K681-K693</f>
        <v>69712930664</v>
      </c>
      <c r="L699" s="39"/>
    </row>
    <row r="700" spans="1:12" s="40" customFormat="1" ht="15.75" customHeight="1" hidden="1">
      <c r="A700" s="53"/>
      <c r="B700" s="42" t="s">
        <v>657</v>
      </c>
      <c r="C700" s="42"/>
      <c r="D700" s="42"/>
      <c r="E700" s="42"/>
      <c r="F700" s="42"/>
      <c r="G700" s="42"/>
      <c r="H700" s="42"/>
      <c r="I700" s="34"/>
      <c r="J700" s="34"/>
      <c r="K700" s="34"/>
      <c r="L700" s="39"/>
    </row>
    <row r="701" spans="1:12" s="40" customFormat="1" ht="15.75" customHeight="1" hidden="1">
      <c r="A701" s="53"/>
      <c r="B701" s="42" t="s">
        <v>658</v>
      </c>
      <c r="C701" s="42"/>
      <c r="D701" s="42"/>
      <c r="E701" s="42"/>
      <c r="F701" s="42"/>
      <c r="G701" s="42"/>
      <c r="H701" s="42"/>
      <c r="I701" s="34"/>
      <c r="J701" s="34"/>
      <c r="K701" s="34"/>
      <c r="L701" s="39"/>
    </row>
    <row r="702" spans="1:12" s="40" customFormat="1" ht="15.75" customHeight="1" hidden="1">
      <c r="A702" s="53"/>
      <c r="B702" s="42" t="s">
        <v>659</v>
      </c>
      <c r="C702" s="42"/>
      <c r="D702" s="42"/>
      <c r="E702" s="42"/>
      <c r="F702" s="42"/>
      <c r="G702" s="42"/>
      <c r="H702" s="42"/>
      <c r="I702" s="34"/>
      <c r="J702" s="34"/>
      <c r="K702" s="34"/>
      <c r="L702" s="39"/>
    </row>
    <row r="703" spans="1:13" s="40" customFormat="1" ht="21" customHeight="1" thickBot="1">
      <c r="A703" s="65"/>
      <c r="B703" s="37"/>
      <c r="C703" s="37" t="s">
        <v>28</v>
      </c>
      <c r="D703" s="55"/>
      <c r="E703" s="55"/>
      <c r="F703" s="55"/>
      <c r="G703" s="55"/>
      <c r="H703" s="55"/>
      <c r="I703" s="97">
        <f>SUM(I699:I702)</f>
        <v>28245584254</v>
      </c>
      <c r="J703" s="22"/>
      <c r="K703" s="97">
        <f>SUM(K699:K702)</f>
        <v>69712930664</v>
      </c>
      <c r="L703" s="99">
        <f>I703-'[1]KQKD 1'!H11</f>
        <v>-41467346410</v>
      </c>
      <c r="M703" s="99">
        <f>K703-'[1]KQKD 1'!J11</f>
        <v>-17916995706</v>
      </c>
    </row>
    <row r="704" spans="1:13" s="40" customFormat="1" ht="21" customHeight="1" thickTop="1">
      <c r="A704" s="65"/>
      <c r="B704" s="37"/>
      <c r="C704" s="37"/>
      <c r="D704" s="55"/>
      <c r="E704" s="55"/>
      <c r="F704" s="55"/>
      <c r="G704" s="55"/>
      <c r="H704" s="55"/>
      <c r="I704" s="22"/>
      <c r="J704" s="22"/>
      <c r="K704" s="22"/>
      <c r="L704" s="99"/>
      <c r="M704" s="99"/>
    </row>
    <row r="705" spans="1:12" s="40" customFormat="1" ht="39.75" customHeight="1">
      <c r="A705" s="52" t="s">
        <v>660</v>
      </c>
      <c r="B705" s="37" t="s">
        <v>661</v>
      </c>
      <c r="C705" s="42"/>
      <c r="D705" s="42"/>
      <c r="E705" s="42"/>
      <c r="F705" s="42"/>
      <c r="G705" s="42"/>
      <c r="H705" s="42"/>
      <c r="I705" s="250" t="str">
        <f>I680</f>
        <v>Quý 3-2013</v>
      </c>
      <c r="J705" s="251"/>
      <c r="K705" s="250" t="str">
        <f>K680</f>
        <v>Quý 3-2012</v>
      </c>
      <c r="L705" s="39"/>
    </row>
    <row r="706" spans="1:12" s="40" customFormat="1" ht="15.75" customHeight="1" hidden="1">
      <c r="A706" s="53"/>
      <c r="B706" s="42" t="s">
        <v>662</v>
      </c>
      <c r="C706" s="42"/>
      <c r="D706" s="42"/>
      <c r="E706" s="42"/>
      <c r="F706" s="42"/>
      <c r="G706" s="42"/>
      <c r="H706" s="42"/>
      <c r="I706" s="34"/>
      <c r="J706" s="34"/>
      <c r="K706" s="34"/>
      <c r="L706" s="39"/>
    </row>
    <row r="707" spans="1:12" s="40" customFormat="1" ht="15.75" customHeight="1">
      <c r="A707" s="53"/>
      <c r="B707" s="42" t="s">
        <v>663</v>
      </c>
      <c r="C707" s="42"/>
      <c r="D707" s="42"/>
      <c r="E707" s="42"/>
      <c r="F707" s="42"/>
      <c r="G707" s="42"/>
      <c r="H707" s="42"/>
      <c r="I707" s="553">
        <f>KQKD!G12</f>
        <v>20507215256</v>
      </c>
      <c r="J707" s="34"/>
      <c r="K707" s="462">
        <f>KQKD!H12</f>
        <v>47801083890</v>
      </c>
      <c r="L707" s="39"/>
    </row>
    <row r="708" spans="1:12" s="40" customFormat="1" ht="15.75" customHeight="1" hidden="1">
      <c r="A708" s="53"/>
      <c r="B708" s="42" t="s">
        <v>664</v>
      </c>
      <c r="C708" s="42"/>
      <c r="D708" s="42"/>
      <c r="E708" s="42"/>
      <c r="F708" s="42"/>
      <c r="G708" s="42"/>
      <c r="H708" s="42"/>
      <c r="I708" s="34"/>
      <c r="J708" s="34"/>
      <c r="K708" s="34"/>
      <c r="L708" s="39"/>
    </row>
    <row r="709" spans="1:12" s="40" customFormat="1" ht="15.75" customHeight="1" hidden="1">
      <c r="A709" s="53"/>
      <c r="B709" s="42" t="s">
        <v>665</v>
      </c>
      <c r="C709" s="42"/>
      <c r="D709" s="42"/>
      <c r="E709" s="42"/>
      <c r="F709" s="42"/>
      <c r="G709" s="42"/>
      <c r="H709" s="42"/>
      <c r="I709" s="34"/>
      <c r="J709" s="34"/>
      <c r="K709" s="34"/>
      <c r="L709" s="39"/>
    </row>
    <row r="710" spans="1:12" s="40" customFormat="1" ht="15.75" customHeight="1" hidden="1">
      <c r="A710" s="53"/>
      <c r="B710" s="42" t="s">
        <v>666</v>
      </c>
      <c r="C710" s="42"/>
      <c r="D710" s="42"/>
      <c r="E710" s="42"/>
      <c r="F710" s="42"/>
      <c r="G710" s="42"/>
      <c r="H710" s="42"/>
      <c r="I710" s="112"/>
      <c r="J710" s="112"/>
      <c r="K710" s="112"/>
      <c r="L710" s="39"/>
    </row>
    <row r="711" spans="1:12" s="40" customFormat="1" ht="15.75" customHeight="1" hidden="1">
      <c r="A711" s="53"/>
      <c r="B711" s="42" t="s">
        <v>667</v>
      </c>
      <c r="C711" s="42"/>
      <c r="D711" s="42"/>
      <c r="E711" s="42"/>
      <c r="F711" s="42"/>
      <c r="G711" s="42"/>
      <c r="H711" s="42"/>
      <c r="I711" s="112"/>
      <c r="J711" s="112"/>
      <c r="K711" s="112"/>
      <c r="L711" s="39" t="s">
        <v>400</v>
      </c>
    </row>
    <row r="712" spans="1:12" s="40" customFormat="1" ht="15.75" customHeight="1" hidden="1">
      <c r="A712" s="53"/>
      <c r="B712" s="42" t="s">
        <v>668</v>
      </c>
      <c r="C712" s="42"/>
      <c r="D712" s="42"/>
      <c r="E712" s="42"/>
      <c r="F712" s="42"/>
      <c r="G712" s="42"/>
      <c r="H712" s="42"/>
      <c r="I712" s="112"/>
      <c r="J712" s="112"/>
      <c r="K712" s="112"/>
      <c r="L712" s="39"/>
    </row>
    <row r="713" spans="1:12" s="40" customFormat="1" ht="15.75" customHeight="1" hidden="1">
      <c r="A713" s="53"/>
      <c r="B713" s="42" t="s">
        <v>13</v>
      </c>
      <c r="C713" s="42"/>
      <c r="D713" s="42"/>
      <c r="E713" s="42"/>
      <c r="F713" s="42"/>
      <c r="G713" s="42"/>
      <c r="H713" s="42"/>
      <c r="I713" s="34"/>
      <c r="J713" s="112"/>
      <c r="K713" s="34"/>
      <c r="L713" s="39"/>
    </row>
    <row r="714" spans="1:13" s="40" customFormat="1" ht="19.5" customHeight="1" thickBot="1">
      <c r="A714" s="36"/>
      <c r="B714" s="37"/>
      <c r="C714" s="37" t="s">
        <v>28</v>
      </c>
      <c r="D714" s="37"/>
      <c r="E714" s="37"/>
      <c r="F714" s="37"/>
      <c r="G714" s="37"/>
      <c r="H714" s="37"/>
      <c r="I714" s="97">
        <f>SUM(I706:I713)</f>
        <v>20507215256</v>
      </c>
      <c r="J714" s="22"/>
      <c r="K714" s="97">
        <f>SUM(K706:K713)</f>
        <v>47801083890</v>
      </c>
      <c r="L714" s="99">
        <f>I714-'[1]KQKD 1'!H12</f>
        <v>-27293868634</v>
      </c>
      <c r="M714" s="99">
        <f>K714-'[1]KQKD 1'!J12</f>
        <v>-12081509524</v>
      </c>
    </row>
    <row r="715" spans="1:13" s="40" customFormat="1" ht="19.5" customHeight="1" thickTop="1">
      <c r="A715" s="36"/>
      <c r="B715" s="37"/>
      <c r="C715" s="37"/>
      <c r="D715" s="37"/>
      <c r="E715" s="37"/>
      <c r="F715" s="37"/>
      <c r="G715" s="37"/>
      <c r="H715" s="37"/>
      <c r="I715" s="22"/>
      <c r="J715" s="22"/>
      <c r="K715" s="22"/>
      <c r="L715" s="99"/>
      <c r="M715" s="99"/>
    </row>
    <row r="716" spans="1:12" s="40" customFormat="1" ht="39.75" customHeight="1">
      <c r="A716" s="52" t="s">
        <v>669</v>
      </c>
      <c r="B716" s="37" t="s">
        <v>670</v>
      </c>
      <c r="C716" s="42"/>
      <c r="D716" s="42"/>
      <c r="E716" s="42"/>
      <c r="F716" s="42"/>
      <c r="G716" s="42"/>
      <c r="H716" s="42"/>
      <c r="I716" s="250" t="str">
        <f>I680</f>
        <v>Quý 3-2013</v>
      </c>
      <c r="J716" s="251"/>
      <c r="K716" s="250" t="str">
        <f>K680</f>
        <v>Quý 3-2012</v>
      </c>
      <c r="L716" s="39"/>
    </row>
    <row r="717" spans="1:12" s="40" customFormat="1" ht="15.75" customHeight="1">
      <c r="A717" s="53"/>
      <c r="B717" s="42" t="s">
        <v>0</v>
      </c>
      <c r="C717" s="42"/>
      <c r="D717" s="42"/>
      <c r="E717" s="42"/>
      <c r="F717" s="42"/>
      <c r="G717" s="42"/>
      <c r="H717" s="42"/>
      <c r="I717" s="553">
        <f>KQKD!G15</f>
        <v>60846833</v>
      </c>
      <c r="J717" s="34"/>
      <c r="K717" s="462">
        <f>KQKD!H15</f>
        <v>47414032</v>
      </c>
      <c r="L717" s="39"/>
    </row>
    <row r="718" spans="1:12" s="40" customFormat="1" ht="15.75" customHeight="1" hidden="1">
      <c r="A718" s="53"/>
      <c r="B718" s="42" t="s">
        <v>671</v>
      </c>
      <c r="C718" s="42"/>
      <c r="D718" s="42"/>
      <c r="E718" s="42"/>
      <c r="F718" s="42"/>
      <c r="G718" s="42"/>
      <c r="H718" s="42"/>
      <c r="I718" s="34"/>
      <c r="J718" s="34"/>
      <c r="K718" s="34"/>
      <c r="L718" s="39"/>
    </row>
    <row r="719" spans="1:12" s="40" customFormat="1" ht="15.75" customHeight="1" hidden="1">
      <c r="A719" s="53"/>
      <c r="B719" s="42" t="s">
        <v>672</v>
      </c>
      <c r="C719" s="42"/>
      <c r="D719" s="42"/>
      <c r="E719" s="42"/>
      <c r="F719" s="42"/>
      <c r="G719" s="42"/>
      <c r="H719" s="42"/>
      <c r="I719" s="34"/>
      <c r="J719" s="34"/>
      <c r="K719" s="34"/>
      <c r="L719" s="39"/>
    </row>
    <row r="720" spans="1:12" s="40" customFormat="1" ht="15.75" customHeight="1" hidden="1">
      <c r="A720" s="53"/>
      <c r="B720" s="42" t="s">
        <v>673</v>
      </c>
      <c r="C720" s="42"/>
      <c r="D720" s="42"/>
      <c r="E720" s="42"/>
      <c r="F720" s="42"/>
      <c r="G720" s="42"/>
      <c r="H720" s="42"/>
      <c r="I720" s="34"/>
      <c r="J720" s="34"/>
      <c r="K720" s="34"/>
      <c r="L720" s="39"/>
    </row>
    <row r="721" spans="1:12" s="40" customFormat="1" ht="15.75" customHeight="1">
      <c r="A721" s="53"/>
      <c r="B721" s="42" t="s">
        <v>674</v>
      </c>
      <c r="C721" s="42"/>
      <c r="D721" s="42"/>
      <c r="E721" s="42"/>
      <c r="F721" s="42"/>
      <c r="G721" s="42"/>
      <c r="H721" s="42"/>
      <c r="I721" s="34"/>
      <c r="J721" s="34"/>
      <c r="K721" s="34"/>
      <c r="L721" s="39"/>
    </row>
    <row r="722" spans="1:12" s="40" customFormat="1" ht="15.75" customHeight="1" hidden="1">
      <c r="A722" s="53"/>
      <c r="B722" s="42" t="s">
        <v>675</v>
      </c>
      <c r="C722" s="42"/>
      <c r="D722" s="42"/>
      <c r="E722" s="42"/>
      <c r="F722" s="42"/>
      <c r="G722" s="42"/>
      <c r="H722" s="42"/>
      <c r="I722" s="34"/>
      <c r="J722" s="34"/>
      <c r="K722" s="34"/>
      <c r="L722" s="39"/>
    </row>
    <row r="723" spans="1:12" s="40" customFormat="1" ht="15.75" customHeight="1" hidden="1">
      <c r="A723" s="53"/>
      <c r="B723" s="42" t="s">
        <v>676</v>
      </c>
      <c r="C723" s="42"/>
      <c r="D723" s="42"/>
      <c r="E723" s="42"/>
      <c r="F723" s="42"/>
      <c r="G723" s="42"/>
      <c r="H723" s="42"/>
      <c r="I723" s="34"/>
      <c r="J723" s="34"/>
      <c r="K723" s="34"/>
      <c r="L723" s="39"/>
    </row>
    <row r="724" spans="1:12" s="40" customFormat="1" ht="15.75" customHeight="1" hidden="1">
      <c r="A724" s="53"/>
      <c r="B724" s="42" t="s">
        <v>677</v>
      </c>
      <c r="C724" s="42"/>
      <c r="D724" s="42"/>
      <c r="E724" s="42"/>
      <c r="F724" s="42"/>
      <c r="G724" s="42"/>
      <c r="H724" s="42"/>
      <c r="I724" s="34"/>
      <c r="J724" s="34"/>
      <c r="K724" s="34"/>
      <c r="L724" s="39"/>
    </row>
    <row r="725" spans="1:13" s="40" customFormat="1" ht="19.5" customHeight="1" thickBot="1">
      <c r="A725" s="36"/>
      <c r="B725" s="37"/>
      <c r="C725" s="37" t="s">
        <v>28</v>
      </c>
      <c r="D725" s="37"/>
      <c r="E725" s="37"/>
      <c r="F725" s="37"/>
      <c r="G725" s="37"/>
      <c r="H725" s="37"/>
      <c r="I725" s="97">
        <f>SUM(I717:I724)</f>
        <v>60846833</v>
      </c>
      <c r="J725" s="22"/>
      <c r="K725" s="97">
        <f>SUM(K717:K724)</f>
        <v>47414032</v>
      </c>
      <c r="L725" s="99">
        <f>I725-'[1]KQKD 1'!H15</f>
        <v>13432801</v>
      </c>
      <c r="M725" s="99">
        <f>K725-'[1]KQKD 1'!J15</f>
        <v>-208926596</v>
      </c>
    </row>
    <row r="726" spans="1:13" s="40" customFormat="1" ht="19.5" customHeight="1" thickTop="1">
      <c r="A726" s="36"/>
      <c r="B726" s="37"/>
      <c r="C726" s="37"/>
      <c r="D726" s="37"/>
      <c r="E726" s="37"/>
      <c r="F726" s="37"/>
      <c r="G726" s="37"/>
      <c r="H726" s="37"/>
      <c r="I726" s="22"/>
      <c r="J726" s="22"/>
      <c r="K726" s="22"/>
      <c r="L726" s="99"/>
      <c r="M726" s="99"/>
    </row>
    <row r="727" spans="1:12" s="40" customFormat="1" ht="39.75" customHeight="1">
      <c r="A727" s="52" t="s">
        <v>678</v>
      </c>
      <c r="B727" s="37" t="s">
        <v>679</v>
      </c>
      <c r="C727" s="42"/>
      <c r="D727" s="42"/>
      <c r="E727" s="42"/>
      <c r="F727" s="42"/>
      <c r="G727" s="42"/>
      <c r="H727" s="42"/>
      <c r="I727" s="250" t="str">
        <f>I680</f>
        <v>Quý 3-2013</v>
      </c>
      <c r="J727" s="251"/>
      <c r="K727" s="250" t="str">
        <f>K680</f>
        <v>Quý 3-2012</v>
      </c>
      <c r="L727" s="39"/>
    </row>
    <row r="728" spans="1:12" s="40" customFormat="1" ht="15.75" customHeight="1">
      <c r="A728" s="53"/>
      <c r="B728" s="42" t="s">
        <v>680</v>
      </c>
      <c r="C728" s="42"/>
      <c r="D728" s="42"/>
      <c r="E728" s="42"/>
      <c r="F728" s="42"/>
      <c r="G728" s="42"/>
      <c r="H728" s="42"/>
      <c r="I728" s="554">
        <f>KQKD!G17</f>
        <v>1080252835</v>
      </c>
      <c r="J728" s="34"/>
      <c r="K728" s="555">
        <f>KQKD!H17</f>
        <v>1541499027</v>
      </c>
      <c r="L728" s="99">
        <f>I728-'[1]KQKD 1'!H17</f>
        <v>-461246192</v>
      </c>
    </row>
    <row r="729" spans="1:12" s="40" customFormat="1" ht="15.75" customHeight="1">
      <c r="A729" s="53"/>
      <c r="B729" s="42" t="s">
        <v>681</v>
      </c>
      <c r="C729" s="42"/>
      <c r="D729" s="42"/>
      <c r="E729" s="42"/>
      <c r="F729" s="42"/>
      <c r="G729" s="42"/>
      <c r="H729" s="42"/>
      <c r="I729" s="34"/>
      <c r="J729" s="34"/>
      <c r="K729" s="3"/>
      <c r="L729" s="39"/>
    </row>
    <row r="730" spans="1:12" s="40" customFormat="1" ht="15.75" customHeight="1">
      <c r="A730" s="53"/>
      <c r="B730" s="42" t="s">
        <v>682</v>
      </c>
      <c r="C730" s="42"/>
      <c r="D730" s="42"/>
      <c r="E730" s="42"/>
      <c r="F730" s="42"/>
      <c r="G730" s="42"/>
      <c r="H730" s="42"/>
      <c r="I730" s="34"/>
      <c r="J730" s="34"/>
      <c r="K730" s="34"/>
      <c r="L730" s="39"/>
    </row>
    <row r="731" spans="1:12" s="40" customFormat="1" ht="15.75" customHeight="1" hidden="1">
      <c r="A731" s="53"/>
      <c r="B731" s="42" t="s">
        <v>683</v>
      </c>
      <c r="C731" s="42"/>
      <c r="D731" s="42"/>
      <c r="E731" s="42"/>
      <c r="F731" s="42"/>
      <c r="G731" s="42"/>
      <c r="H731" s="42"/>
      <c r="I731" s="34"/>
      <c r="J731" s="34"/>
      <c r="K731" s="34"/>
      <c r="L731" s="39"/>
    </row>
    <row r="732" spans="1:12" s="40" customFormat="1" ht="15.75" customHeight="1">
      <c r="A732" s="53"/>
      <c r="B732" s="42" t="s">
        <v>684</v>
      </c>
      <c r="C732" s="42"/>
      <c r="D732" s="42"/>
      <c r="E732" s="42"/>
      <c r="F732" s="42"/>
      <c r="G732" s="42"/>
      <c r="H732" s="42"/>
      <c r="I732" s="111"/>
      <c r="J732" s="34"/>
      <c r="K732" s="3"/>
      <c r="L732" s="99"/>
    </row>
    <row r="733" spans="1:12" s="40" customFormat="1" ht="15.75" customHeight="1">
      <c r="A733" s="53"/>
      <c r="B733" s="42" t="s">
        <v>685</v>
      </c>
      <c r="C733" s="42"/>
      <c r="D733" s="42"/>
      <c r="E733" s="42"/>
      <c r="F733" s="42"/>
      <c r="G733" s="42"/>
      <c r="H733" s="42"/>
      <c r="I733" s="34"/>
      <c r="J733" s="34"/>
      <c r="K733" s="34"/>
      <c r="L733" s="39"/>
    </row>
    <row r="734" spans="1:12" s="40" customFormat="1" ht="15.75" customHeight="1">
      <c r="A734" s="53"/>
      <c r="B734" s="42" t="s">
        <v>686</v>
      </c>
      <c r="C734" s="42"/>
      <c r="D734" s="42"/>
      <c r="E734" s="42"/>
      <c r="F734" s="42"/>
      <c r="G734" s="42"/>
      <c r="H734" s="42"/>
      <c r="I734" s="34"/>
      <c r="J734" s="34"/>
      <c r="K734" s="34"/>
      <c r="L734" s="39"/>
    </row>
    <row r="735" spans="1:12" s="40" customFormat="1" ht="15.75" customHeight="1">
      <c r="A735" s="53"/>
      <c r="B735" s="42" t="s">
        <v>687</v>
      </c>
      <c r="C735" s="42"/>
      <c r="D735" s="42"/>
      <c r="E735" s="42"/>
      <c r="F735" s="42"/>
      <c r="G735" s="42"/>
      <c r="H735" s="42"/>
      <c r="I735" s="34">
        <f>KQKD!G16-I728</f>
        <v>43408936</v>
      </c>
      <c r="J735" s="34"/>
      <c r="K735" s="34">
        <f>KQKD!H16-K728</f>
        <v>6078075</v>
      </c>
      <c r="L735" s="39"/>
    </row>
    <row r="736" spans="1:13" s="40" customFormat="1" ht="19.5" customHeight="1" thickBot="1">
      <c r="A736" s="36"/>
      <c r="B736" s="37"/>
      <c r="C736" s="37" t="s">
        <v>28</v>
      </c>
      <c r="D736" s="37"/>
      <c r="E736" s="37"/>
      <c r="F736" s="37"/>
      <c r="G736" s="37"/>
      <c r="H736" s="37"/>
      <c r="I736" s="97">
        <f>SUM(I728:I735)</f>
        <v>1123661771</v>
      </c>
      <c r="J736" s="22"/>
      <c r="K736" s="97">
        <f>SUM(K728:K735)</f>
        <v>1547577102</v>
      </c>
      <c r="L736" s="99">
        <f>I736-'[1]KQKD 1'!H16</f>
        <v>-423915331</v>
      </c>
      <c r="M736" s="99">
        <f>K736-'[1]KQKD 1'!J16</f>
        <v>-280872732</v>
      </c>
    </row>
    <row r="737" spans="1:13" s="40" customFormat="1" ht="19.5" customHeight="1" thickTop="1">
      <c r="A737" s="36"/>
      <c r="B737" s="37"/>
      <c r="C737" s="37"/>
      <c r="D737" s="37"/>
      <c r="E737" s="37"/>
      <c r="F737" s="37"/>
      <c r="G737" s="37"/>
      <c r="H737" s="37"/>
      <c r="I737" s="22"/>
      <c r="J737" s="22"/>
      <c r="K737" s="22"/>
      <c r="L737" s="99"/>
      <c r="M737" s="99"/>
    </row>
    <row r="738" spans="1:13" s="40" customFormat="1" ht="19.5" customHeight="1">
      <c r="A738" s="52" t="s">
        <v>688</v>
      </c>
      <c r="B738" s="37" t="s">
        <v>942</v>
      </c>
      <c r="C738" s="42"/>
      <c r="D738" s="37"/>
      <c r="E738" s="37"/>
      <c r="F738" s="37"/>
      <c r="G738" s="37"/>
      <c r="H738" s="37"/>
      <c r="I738" s="250" t="str">
        <f>I680</f>
        <v>Quý 3-2013</v>
      </c>
      <c r="J738" s="251"/>
      <c r="K738" s="250" t="str">
        <f>K680</f>
        <v>Quý 3-2012</v>
      </c>
      <c r="L738" s="99"/>
      <c r="M738" s="99"/>
    </row>
    <row r="739" spans="1:13" s="40" customFormat="1" ht="19.5" customHeight="1">
      <c r="A739" s="53"/>
      <c r="B739" s="42" t="s">
        <v>1184</v>
      </c>
      <c r="C739" s="42"/>
      <c r="D739" s="37"/>
      <c r="E739" s="37"/>
      <c r="F739" s="37"/>
      <c r="G739" s="37"/>
      <c r="H739" s="37"/>
      <c r="I739" s="34">
        <v>1541950242</v>
      </c>
      <c r="J739" s="22"/>
      <c r="K739" s="34">
        <v>1262054496</v>
      </c>
      <c r="L739" s="99"/>
      <c r="M739" s="99"/>
    </row>
    <row r="740" spans="1:13" s="40" customFormat="1" ht="19.5" customHeight="1">
      <c r="A740" s="53"/>
      <c r="B740" s="42" t="s">
        <v>1185</v>
      </c>
      <c r="C740" s="42"/>
      <c r="D740" s="37"/>
      <c r="E740" s="37"/>
      <c r="F740" s="37"/>
      <c r="G740" s="37"/>
      <c r="H740" s="37"/>
      <c r="I740" s="562">
        <v>3252284413</v>
      </c>
      <c r="J740" s="22"/>
      <c r="K740" s="34">
        <v>12670586713</v>
      </c>
      <c r="L740" s="99"/>
      <c r="M740" s="99"/>
    </row>
    <row r="741" spans="1:13" s="40" customFormat="1" ht="19.5" customHeight="1">
      <c r="A741" s="53"/>
      <c r="B741" s="42" t="s">
        <v>1186</v>
      </c>
      <c r="C741" s="42"/>
      <c r="D741" s="37"/>
      <c r="E741" s="37"/>
      <c r="F741" s="37"/>
      <c r="G741" s="37"/>
      <c r="H741" s="37"/>
      <c r="I741" s="34"/>
      <c r="J741" s="22"/>
      <c r="K741" s="34"/>
      <c r="L741" s="99"/>
      <c r="M741" s="99"/>
    </row>
    <row r="742" spans="1:13" s="40" customFormat="1" ht="19.5" customHeight="1">
      <c r="A742" s="53"/>
      <c r="B742" s="42" t="s">
        <v>1187</v>
      </c>
      <c r="C742" s="42"/>
      <c r="D742" s="37"/>
      <c r="E742" s="37"/>
      <c r="F742" s="37"/>
      <c r="G742" s="37"/>
      <c r="H742" s="37"/>
      <c r="I742" s="34">
        <v>8587332</v>
      </c>
      <c r="J742" s="22"/>
      <c r="K742" s="34">
        <v>438658466</v>
      </c>
      <c r="L742" s="99"/>
      <c r="M742" s="99"/>
    </row>
    <row r="743" spans="1:13" s="40" customFormat="1" ht="19.5" customHeight="1">
      <c r="A743" s="53"/>
      <c r="B743" s="42" t="s">
        <v>1188</v>
      </c>
      <c r="C743" s="42"/>
      <c r="D743" s="37"/>
      <c r="E743" s="37"/>
      <c r="F743" s="37"/>
      <c r="G743" s="37"/>
      <c r="H743" s="37"/>
      <c r="I743" s="34">
        <v>182482192</v>
      </c>
      <c r="J743" s="22"/>
      <c r="K743" s="34">
        <v>40533924</v>
      </c>
      <c r="L743" s="99"/>
      <c r="M743" s="99"/>
    </row>
    <row r="744" spans="1:13" s="40" customFormat="1" ht="19.5" customHeight="1">
      <c r="A744" s="53"/>
      <c r="B744" s="586" t="s">
        <v>1189</v>
      </c>
      <c r="C744" s="586"/>
      <c r="D744" s="37"/>
      <c r="E744" s="37"/>
      <c r="F744" s="37"/>
      <c r="G744" s="37"/>
      <c r="H744" s="37"/>
      <c r="I744" s="22"/>
      <c r="J744" s="22"/>
      <c r="K744" s="34">
        <v>49570119</v>
      </c>
      <c r="L744" s="99"/>
      <c r="M744" s="99"/>
    </row>
    <row r="745" spans="1:13" s="40" customFormat="1" ht="19.5" customHeight="1">
      <c r="A745" s="53"/>
      <c r="B745" s="42" t="s">
        <v>50</v>
      </c>
      <c r="C745" s="42"/>
      <c r="D745" s="37"/>
      <c r="E745" s="37"/>
      <c r="F745" s="37"/>
      <c r="G745" s="37"/>
      <c r="H745" s="37"/>
      <c r="I745" s="34">
        <v>1015138912</v>
      </c>
      <c r="J745" s="22"/>
      <c r="K745" s="34">
        <v>2226169220</v>
      </c>
      <c r="L745" s="99"/>
      <c r="M745" s="99"/>
    </row>
    <row r="746" spans="1:13" s="40" customFormat="1" ht="19.5" customHeight="1">
      <c r="A746" s="53"/>
      <c r="B746" s="42" t="s">
        <v>1190</v>
      </c>
      <c r="C746" s="42"/>
      <c r="D746" s="37"/>
      <c r="E746" s="37"/>
      <c r="F746" s="37"/>
      <c r="G746" s="37"/>
      <c r="H746" s="37"/>
      <c r="I746" s="22">
        <f>4249621476-I740-6574000</f>
        <v>990763063</v>
      </c>
      <c r="J746" s="22"/>
      <c r="K746" s="34">
        <f>12954245034-K740</f>
        <v>283658321</v>
      </c>
      <c r="L746" s="99"/>
      <c r="M746" s="99"/>
    </row>
    <row r="747" spans="1:13" s="40" customFormat="1" ht="19.5" customHeight="1" thickBot="1">
      <c r="A747" s="36"/>
      <c r="B747" s="37"/>
      <c r="C747" s="37" t="s">
        <v>28</v>
      </c>
      <c r="D747" s="37"/>
      <c r="E747" s="37"/>
      <c r="F747" s="37"/>
      <c r="G747" s="37"/>
      <c r="H747" s="37"/>
      <c r="I747" s="100">
        <f>SUM(I739:I746)</f>
        <v>6991206154</v>
      </c>
      <c r="J747" s="22"/>
      <c r="K747" s="97">
        <f>SUM(K739:K746)</f>
        <v>16971231259</v>
      </c>
      <c r="L747" s="99"/>
      <c r="M747" s="99"/>
    </row>
    <row r="748" spans="1:13" s="40" customFormat="1" ht="19.5" customHeight="1" thickTop="1">
      <c r="A748" s="36"/>
      <c r="B748" s="37"/>
      <c r="C748" s="37"/>
      <c r="D748" s="37"/>
      <c r="E748" s="37"/>
      <c r="F748" s="37"/>
      <c r="G748" s="37"/>
      <c r="H748" s="37"/>
      <c r="I748" s="22"/>
      <c r="J748" s="22"/>
      <c r="K748" s="22"/>
      <c r="L748" s="99"/>
      <c r="M748" s="99"/>
    </row>
    <row r="749" spans="1:13" s="40" customFormat="1" ht="19.5" customHeight="1">
      <c r="A749" s="36"/>
      <c r="B749" s="37"/>
      <c r="C749" s="37"/>
      <c r="D749" s="37"/>
      <c r="E749" s="37"/>
      <c r="F749" s="37"/>
      <c r="G749" s="37"/>
      <c r="H749" s="37"/>
      <c r="I749" s="22"/>
      <c r="J749" s="22"/>
      <c r="K749" s="22"/>
      <c r="L749" s="99"/>
      <c r="M749" s="99"/>
    </row>
    <row r="750" spans="1:13" s="40" customFormat="1" ht="19.5" customHeight="1">
      <c r="A750" s="52" t="s">
        <v>693</v>
      </c>
      <c r="B750" s="37" t="s">
        <v>943</v>
      </c>
      <c r="C750" s="42"/>
      <c r="D750" s="37"/>
      <c r="E750" s="37"/>
      <c r="F750" s="37"/>
      <c r="G750" s="37"/>
      <c r="H750" s="37"/>
      <c r="I750" s="250" t="str">
        <f>I680</f>
        <v>Quý 3-2013</v>
      </c>
      <c r="J750" s="251"/>
      <c r="K750" s="250" t="str">
        <f>K680</f>
        <v>Quý 3-2012</v>
      </c>
      <c r="L750" s="99"/>
      <c r="M750" s="99"/>
    </row>
    <row r="751" spans="1:13" s="40" customFormat="1" ht="19.5" customHeight="1">
      <c r="A751" s="53"/>
      <c r="B751" s="42" t="s">
        <v>1191</v>
      </c>
      <c r="C751" s="42"/>
      <c r="D751" s="37"/>
      <c r="E751" s="37"/>
      <c r="F751" s="37"/>
      <c r="G751" s="37"/>
      <c r="H751" s="37"/>
      <c r="I751" s="34">
        <v>1184729489</v>
      </c>
      <c r="J751" s="22"/>
      <c r="K751" s="34">
        <v>999907381</v>
      </c>
      <c r="L751" s="99"/>
      <c r="M751" s="99"/>
    </row>
    <row r="752" spans="1:13" s="40" customFormat="1" ht="19.5" customHeight="1">
      <c r="A752" s="53"/>
      <c r="B752" s="42" t="s">
        <v>1192</v>
      </c>
      <c r="C752" s="42"/>
      <c r="D752" s="37"/>
      <c r="E752" s="37"/>
      <c r="F752" s="37"/>
      <c r="G752" s="37"/>
      <c r="H752" s="37"/>
      <c r="I752" s="34">
        <v>73099753</v>
      </c>
      <c r="J752" s="22"/>
      <c r="K752" s="34">
        <v>32343562</v>
      </c>
      <c r="L752" s="99"/>
      <c r="M752" s="99"/>
    </row>
    <row r="753" spans="1:13" s="40" customFormat="1" ht="19.5" customHeight="1">
      <c r="A753" s="53"/>
      <c r="B753" s="42" t="s">
        <v>1188</v>
      </c>
      <c r="C753" s="42"/>
      <c r="D753" s="37"/>
      <c r="E753" s="37"/>
      <c r="F753" s="37"/>
      <c r="G753" s="37"/>
      <c r="H753" s="37"/>
      <c r="I753" s="34">
        <v>158622561</v>
      </c>
      <c r="J753" s="22"/>
      <c r="K753" s="34">
        <v>209071451</v>
      </c>
      <c r="L753" s="99"/>
      <c r="M753" s="99"/>
    </row>
    <row r="754" spans="1:13" s="40" customFormat="1" ht="19.5" customHeight="1">
      <c r="A754" s="53"/>
      <c r="B754" s="42" t="s">
        <v>1193</v>
      </c>
      <c r="C754" s="42"/>
      <c r="D754" s="37"/>
      <c r="E754" s="37"/>
      <c r="F754" s="37"/>
      <c r="G754" s="37"/>
      <c r="H754" s="37"/>
      <c r="I754" s="22"/>
      <c r="J754" s="22"/>
      <c r="K754" s="34"/>
      <c r="L754" s="99"/>
      <c r="M754" s="99"/>
    </row>
    <row r="755" spans="1:13" s="40" customFormat="1" ht="19.5" customHeight="1">
      <c r="A755" s="53"/>
      <c r="B755" s="42" t="s">
        <v>50</v>
      </c>
      <c r="C755" s="42"/>
      <c r="D755" s="37"/>
      <c r="E755" s="37"/>
      <c r="F755" s="37"/>
      <c r="G755" s="37"/>
      <c r="H755" s="37"/>
      <c r="I755" s="34">
        <v>505791764</v>
      </c>
      <c r="J755" s="22"/>
      <c r="K755" s="34">
        <v>614572195</v>
      </c>
      <c r="L755" s="99"/>
      <c r="M755" s="99"/>
    </row>
    <row r="756" spans="1:13" s="40" customFormat="1" ht="19.5" customHeight="1">
      <c r="A756" s="53"/>
      <c r="B756" s="42" t="s">
        <v>1190</v>
      </c>
      <c r="C756" s="42"/>
      <c r="D756" s="37"/>
      <c r="E756" s="37"/>
      <c r="F756" s="37"/>
      <c r="G756" s="37"/>
      <c r="H756" s="37"/>
      <c r="I756" s="22">
        <v>1600297188</v>
      </c>
      <c r="J756" s="22"/>
      <c r="K756" s="34">
        <v>103246817</v>
      </c>
      <c r="L756" s="99"/>
      <c r="M756" s="99"/>
    </row>
    <row r="757" spans="1:17" s="40" customFormat="1" ht="19.5" customHeight="1" thickBot="1">
      <c r="A757" s="36"/>
      <c r="B757" s="37"/>
      <c r="C757" s="37" t="s">
        <v>28</v>
      </c>
      <c r="D757" s="37"/>
      <c r="E757" s="587"/>
      <c r="F757" s="81"/>
      <c r="G757" s="379"/>
      <c r="H757" s="37"/>
      <c r="I757" s="97">
        <f>SUM(I751:I756)</f>
        <v>3522540755</v>
      </c>
      <c r="J757" s="22"/>
      <c r="K757" s="97">
        <f>SUM(K751:K756)</f>
        <v>1959141406</v>
      </c>
      <c r="L757" s="99"/>
      <c r="M757" s="99"/>
      <c r="Q757" s="259">
        <f>I757-KQKD!G19</f>
        <v>0</v>
      </c>
    </row>
    <row r="758" spans="1:12" s="40" customFormat="1" ht="39.75" customHeight="1" thickTop="1">
      <c r="A758" s="52" t="s">
        <v>696</v>
      </c>
      <c r="B758" s="37" t="s">
        <v>689</v>
      </c>
      <c r="C758" s="42"/>
      <c r="D758" s="42"/>
      <c r="E758" s="42"/>
      <c r="F758" s="42"/>
      <c r="G758" s="42"/>
      <c r="H758" s="42"/>
      <c r="I758" s="250" t="str">
        <f>I680</f>
        <v>Quý 3-2013</v>
      </c>
      <c r="J758" s="251"/>
      <c r="K758" s="250" t="str">
        <f>K680</f>
        <v>Quý 3-2012</v>
      </c>
      <c r="L758" s="39"/>
    </row>
    <row r="759" spans="1:12" s="40" customFormat="1" ht="15.75" customHeight="1" hidden="1">
      <c r="A759" s="53"/>
      <c r="B759" s="42" t="s">
        <v>690</v>
      </c>
      <c r="C759" s="42"/>
      <c r="D759" s="42"/>
      <c r="E759" s="42"/>
      <c r="F759" s="42"/>
      <c r="G759" s="42"/>
      <c r="H759" s="42"/>
      <c r="I759" s="43"/>
      <c r="J759" s="43"/>
      <c r="K759" s="43"/>
      <c r="L759" s="39"/>
    </row>
    <row r="760" spans="1:12" s="40" customFormat="1" ht="15.75" customHeight="1">
      <c r="A760" s="53"/>
      <c r="B760" s="42" t="s">
        <v>691</v>
      </c>
      <c r="C760" s="42"/>
      <c r="D760" s="42"/>
      <c r="E760" s="42"/>
      <c r="F760" s="42"/>
      <c r="G760" s="42"/>
      <c r="H760" s="42"/>
      <c r="I760" s="34"/>
      <c r="J760" s="34"/>
      <c r="K760" s="34"/>
      <c r="L760" s="39"/>
    </row>
    <row r="761" spans="1:12" s="40" customFormat="1" ht="15.75" customHeight="1">
      <c r="A761" s="53"/>
      <c r="B761" s="42" t="s">
        <v>692</v>
      </c>
      <c r="C761" s="42"/>
      <c r="D761" s="42"/>
      <c r="E761" s="42"/>
      <c r="F761" s="42"/>
      <c r="G761" s="42"/>
      <c r="H761" s="42"/>
      <c r="I761" s="43"/>
      <c r="J761" s="34"/>
      <c r="K761" s="34"/>
      <c r="L761" s="39"/>
    </row>
    <row r="762" spans="1:12" s="40" customFormat="1" ht="15.75" customHeight="1">
      <c r="A762" s="53"/>
      <c r="B762" s="42" t="s">
        <v>689</v>
      </c>
      <c r="C762" s="42"/>
      <c r="D762" s="42"/>
      <c r="E762" s="42"/>
      <c r="F762" s="42"/>
      <c r="G762" s="42"/>
      <c r="H762" s="42"/>
      <c r="I762" s="597">
        <f>KQKD!G22-'T. Minh'!I761</f>
        <v>229382517</v>
      </c>
      <c r="J762" s="34"/>
      <c r="K762" s="589">
        <f>KQKD!H22</f>
        <v>22760000</v>
      </c>
      <c r="L762" s="39"/>
    </row>
    <row r="763" spans="1:13" s="40" customFormat="1" ht="19.5" customHeight="1" thickBot="1">
      <c r="A763" s="36"/>
      <c r="B763" s="37"/>
      <c r="C763" s="37" t="s">
        <v>28</v>
      </c>
      <c r="D763" s="37"/>
      <c r="E763" s="37"/>
      <c r="F763" s="37"/>
      <c r="G763" s="37"/>
      <c r="H763" s="37"/>
      <c r="I763" s="97">
        <f>SUM(I759:I762)</f>
        <v>229382517</v>
      </c>
      <c r="J763" s="22"/>
      <c r="K763" s="97">
        <f>SUM(K759:K762)</f>
        <v>22760000</v>
      </c>
      <c r="L763" s="99">
        <f>I763-'[1]KQKD 1'!H22</f>
        <v>206622517</v>
      </c>
      <c r="M763" s="99">
        <f>K763-'[1]KQKD 1'!J22</f>
        <v>-15598181</v>
      </c>
    </row>
    <row r="764" spans="1:12" s="40" customFormat="1" ht="15.75" thickTop="1">
      <c r="A764" s="52" t="s">
        <v>270</v>
      </c>
      <c r="B764" s="37" t="s">
        <v>694</v>
      </c>
      <c r="C764" s="42"/>
      <c r="D764" s="42"/>
      <c r="E764" s="42"/>
      <c r="F764" s="42"/>
      <c r="G764" s="42"/>
      <c r="H764" s="42"/>
      <c r="I764" s="250" t="str">
        <f>I680</f>
        <v>Quý 3-2013</v>
      </c>
      <c r="J764" s="251"/>
      <c r="K764" s="250" t="str">
        <f>K680</f>
        <v>Quý 3-2012</v>
      </c>
      <c r="L764" s="39"/>
    </row>
    <row r="765" spans="1:12" s="40" customFormat="1" ht="15.75" customHeight="1">
      <c r="A765" s="53"/>
      <c r="B765" s="42" t="s">
        <v>1111</v>
      </c>
      <c r="C765" s="42"/>
      <c r="D765" s="42"/>
      <c r="E765" s="42"/>
      <c r="F765" s="42"/>
      <c r="G765" s="42"/>
      <c r="H765" s="42"/>
      <c r="I765" s="34"/>
      <c r="J765" s="34"/>
      <c r="K765" s="34">
        <v>329271716</v>
      </c>
      <c r="L765" s="99"/>
    </row>
    <row r="766" spans="1:12" s="40" customFormat="1" ht="15.75" customHeight="1">
      <c r="A766" s="53"/>
      <c r="B766" s="42" t="s">
        <v>695</v>
      </c>
      <c r="C766" s="42"/>
      <c r="D766" s="42"/>
      <c r="E766" s="42"/>
      <c r="F766" s="42"/>
      <c r="G766" s="42"/>
      <c r="H766" s="42"/>
      <c r="I766" s="43"/>
      <c r="J766" s="34"/>
      <c r="K766" s="34">
        <f>479856675-K765</f>
        <v>150584959</v>
      </c>
      <c r="L766" s="39"/>
    </row>
    <row r="767" spans="1:12" s="40" customFormat="1" ht="15.75" customHeight="1">
      <c r="A767" s="53"/>
      <c r="B767" s="42" t="s">
        <v>1112</v>
      </c>
      <c r="C767" s="42"/>
      <c r="D767" s="42"/>
      <c r="E767" s="42"/>
      <c r="F767" s="42"/>
      <c r="G767" s="42"/>
      <c r="H767" s="42"/>
      <c r="I767" s="588"/>
      <c r="J767" s="34"/>
      <c r="K767" s="589"/>
      <c r="L767" s="39"/>
    </row>
    <row r="768" spans="1:12" s="40" customFormat="1" ht="15.75" customHeight="1">
      <c r="A768" s="53"/>
      <c r="B768" s="42" t="s">
        <v>1205</v>
      </c>
      <c r="C768" s="42"/>
      <c r="D768" s="42"/>
      <c r="E768" s="42"/>
      <c r="F768" s="42"/>
      <c r="G768" s="42"/>
      <c r="H768" s="42"/>
      <c r="I768" s="43">
        <f>KQKD!G23-'T. Minh'!I766</f>
        <v>34786489</v>
      </c>
      <c r="J768" s="34"/>
      <c r="K768" s="34"/>
      <c r="L768" s="39"/>
    </row>
    <row r="769" spans="1:13" s="40" customFormat="1" ht="19.5" customHeight="1" thickBot="1">
      <c r="A769" s="36"/>
      <c r="B769" s="37"/>
      <c r="C769" s="37" t="s">
        <v>28</v>
      </c>
      <c r="D769" s="37"/>
      <c r="E769" s="37"/>
      <c r="F769" s="37"/>
      <c r="G769" s="37"/>
      <c r="H769" s="37"/>
      <c r="I769" s="97">
        <f>SUM(I765:I768)</f>
        <v>34786489</v>
      </c>
      <c r="J769" s="22"/>
      <c r="K769" s="97">
        <f>SUM(K765:K768)</f>
        <v>479856675</v>
      </c>
      <c r="L769" s="99">
        <f>I769-'[1]KQKD 1'!H23</f>
        <v>34528509</v>
      </c>
      <c r="M769" s="99">
        <f>K769-'[1]KQKD 1'!J23</f>
        <v>439942017</v>
      </c>
    </row>
    <row r="770" spans="1:12" s="40" customFormat="1" ht="39.75" customHeight="1" thickTop="1">
      <c r="A770" s="52" t="s">
        <v>287</v>
      </c>
      <c r="B770" s="37" t="s">
        <v>697</v>
      </c>
      <c r="C770" s="42"/>
      <c r="D770" s="42"/>
      <c r="E770" s="42"/>
      <c r="F770" s="42"/>
      <c r="G770" s="42"/>
      <c r="H770" s="42"/>
      <c r="I770" s="250" t="str">
        <f>I680</f>
        <v>Quý 3-2013</v>
      </c>
      <c r="J770" s="251"/>
      <c r="K770" s="250" t="str">
        <f>K680</f>
        <v>Quý 3-2012</v>
      </c>
      <c r="L770" s="39"/>
    </row>
    <row r="771" spans="1:13" s="40" customFormat="1" ht="15.75" customHeight="1">
      <c r="A771" s="76"/>
      <c r="B771" s="37" t="s">
        <v>698</v>
      </c>
      <c r="C771" s="37"/>
      <c r="D771" s="590"/>
      <c r="E771" s="590"/>
      <c r="F771" s="590"/>
      <c r="G771" s="590"/>
      <c r="H771" s="77"/>
      <c r="I771" s="34"/>
      <c r="J771" s="22"/>
      <c r="K771" s="22">
        <f>KQKD!H27</f>
        <v>225571958</v>
      </c>
      <c r="L771" s="39"/>
      <c r="M771" s="259"/>
    </row>
    <row r="772" spans="1:14" s="40" customFormat="1" ht="30" customHeight="1">
      <c r="A772" s="76"/>
      <c r="B772" s="851" t="s">
        <v>699</v>
      </c>
      <c r="C772" s="851"/>
      <c r="D772" s="851"/>
      <c r="E772" s="851"/>
      <c r="F772" s="851"/>
      <c r="G772" s="851"/>
      <c r="H772" s="77"/>
      <c r="I772" s="22">
        <f>I773+I774</f>
        <v>0</v>
      </c>
      <c r="J772" s="160"/>
      <c r="K772" s="22">
        <f>K773+K774</f>
        <v>0</v>
      </c>
      <c r="L772" s="39"/>
      <c r="N772" s="591"/>
    </row>
    <row r="773" spans="1:12" s="40" customFormat="1" ht="15.75" customHeight="1" hidden="1">
      <c r="A773" s="53"/>
      <c r="B773" s="42" t="s">
        <v>700</v>
      </c>
      <c r="C773" s="42"/>
      <c r="D773" s="80"/>
      <c r="E773" s="80"/>
      <c r="F773" s="80"/>
      <c r="G773" s="80"/>
      <c r="H773" s="42"/>
      <c r="I773" s="34"/>
      <c r="J773" s="34"/>
      <c r="K773" s="34">
        <v>0</v>
      </c>
      <c r="L773" s="39"/>
    </row>
    <row r="774" spans="1:12" s="40" customFormat="1" ht="15.75" customHeight="1" hidden="1">
      <c r="A774" s="53"/>
      <c r="B774" s="42" t="s">
        <v>701</v>
      </c>
      <c r="C774" s="42"/>
      <c r="D774" s="80"/>
      <c r="E774" s="80"/>
      <c r="F774" s="80"/>
      <c r="G774" s="80"/>
      <c r="H774" s="42"/>
      <c r="I774" s="34"/>
      <c r="J774" s="34"/>
      <c r="K774" s="34"/>
      <c r="L774" s="39" t="s">
        <v>400</v>
      </c>
    </row>
    <row r="775" spans="1:11" s="79" customFormat="1" ht="15.75" customHeight="1">
      <c r="A775" s="36"/>
      <c r="B775" s="37" t="s">
        <v>702</v>
      </c>
      <c r="C775" s="37"/>
      <c r="D775" s="590"/>
      <c r="E775" s="590"/>
      <c r="F775" s="590"/>
      <c r="G775" s="590"/>
      <c r="H775" s="37"/>
      <c r="I775" s="22"/>
      <c r="J775" s="22"/>
      <c r="K775" s="22">
        <f>K771+K772</f>
        <v>225571958</v>
      </c>
    </row>
    <row r="776" spans="1:11" s="79" customFormat="1" ht="15.75" customHeight="1" hidden="1">
      <c r="A776" s="36"/>
      <c r="B776" s="68" t="s">
        <v>703</v>
      </c>
      <c r="C776" s="212" t="s">
        <v>704</v>
      </c>
      <c r="D776" s="590"/>
      <c r="E776" s="590"/>
      <c r="F776" s="590"/>
      <c r="G776" s="590"/>
      <c r="H776" s="37"/>
      <c r="I776" s="34"/>
      <c r="J776" s="22"/>
      <c r="K776" s="34"/>
    </row>
    <row r="777" spans="1:13" s="79" customFormat="1" ht="18" customHeight="1" hidden="1">
      <c r="A777" s="36"/>
      <c r="B777" s="68" t="s">
        <v>705</v>
      </c>
      <c r="C777" s="852" t="s">
        <v>706</v>
      </c>
      <c r="D777" s="852"/>
      <c r="E777" s="852"/>
      <c r="F777" s="852"/>
      <c r="G777" s="852"/>
      <c r="H777" s="37"/>
      <c r="I777" s="34"/>
      <c r="J777" s="22"/>
      <c r="K777" s="34"/>
      <c r="L777" s="79" t="s">
        <v>707</v>
      </c>
      <c r="M777" s="592"/>
    </row>
    <row r="778" spans="1:13" s="79" customFormat="1" ht="15.75" customHeight="1" thickBot="1">
      <c r="A778" s="36"/>
      <c r="B778" s="42" t="s">
        <v>708</v>
      </c>
      <c r="C778" s="42"/>
      <c r="D778" s="80"/>
      <c r="E778" s="80"/>
      <c r="F778" s="80"/>
      <c r="G778" s="80"/>
      <c r="H778" s="42"/>
      <c r="I778" s="593"/>
      <c r="J778" s="34"/>
      <c r="K778" s="594"/>
      <c r="M778" s="592"/>
    </row>
    <row r="779" spans="1:13" s="79" customFormat="1" ht="15.75" customHeight="1" hidden="1">
      <c r="A779" s="36"/>
      <c r="B779" s="68" t="s">
        <v>169</v>
      </c>
      <c r="C779" s="42" t="s">
        <v>709</v>
      </c>
      <c r="D779" s="590"/>
      <c r="E779" s="590"/>
      <c r="F779" s="590"/>
      <c r="G779" s="590"/>
      <c r="H779" s="37"/>
      <c r="I779" s="34">
        <f>I776*0.15</f>
        <v>0</v>
      </c>
      <c r="J779" s="22"/>
      <c r="K779" s="34">
        <f>K776*0.15</f>
        <v>0</v>
      </c>
      <c r="L779" s="115"/>
      <c r="M779" s="592"/>
    </row>
    <row r="780" spans="1:13" s="79" customFormat="1" ht="15.75" customHeight="1" hidden="1">
      <c r="A780" s="36"/>
      <c r="B780" s="68" t="s">
        <v>186</v>
      </c>
      <c r="C780" s="212" t="s">
        <v>710</v>
      </c>
      <c r="D780" s="590"/>
      <c r="E780" s="590"/>
      <c r="F780" s="590"/>
      <c r="G780" s="590"/>
      <c r="H780" s="37"/>
      <c r="I780" s="34">
        <f>I777*0.25</f>
        <v>0</v>
      </c>
      <c r="J780" s="22"/>
      <c r="K780" s="34">
        <f>K777*0.25</f>
        <v>0</v>
      </c>
      <c r="M780" s="592"/>
    </row>
    <row r="781" spans="1:11" s="79" customFormat="1" ht="15.75" customHeight="1" hidden="1">
      <c r="A781" s="36"/>
      <c r="B781" s="37" t="s">
        <v>711</v>
      </c>
      <c r="C781" s="37"/>
      <c r="D781" s="590"/>
      <c r="E781" s="590"/>
      <c r="F781" s="590"/>
      <c r="G781" s="590"/>
      <c r="H781" s="37"/>
      <c r="I781" s="22"/>
      <c r="J781" s="22"/>
      <c r="K781" s="22"/>
    </row>
    <row r="782" spans="1:11" s="79" customFormat="1" ht="15.75" customHeight="1" hidden="1">
      <c r="A782" s="36"/>
      <c r="B782" s="37" t="s">
        <v>712</v>
      </c>
      <c r="C782" s="37"/>
      <c r="D782" s="590"/>
      <c r="E782" s="590"/>
      <c r="F782" s="590"/>
      <c r="G782" s="590"/>
      <c r="H782" s="37"/>
      <c r="I782" s="22"/>
      <c r="J782" s="22"/>
      <c r="K782" s="22"/>
    </row>
    <row r="783" spans="1:11" s="79" customFormat="1" ht="15.75" customHeight="1" hidden="1">
      <c r="A783" s="36"/>
      <c r="B783" s="595" t="s">
        <v>713</v>
      </c>
      <c r="C783" s="37"/>
      <c r="D783" s="590"/>
      <c r="E783" s="590"/>
      <c r="F783" s="590"/>
      <c r="G783" s="590"/>
      <c r="H783" s="37"/>
      <c r="I783" s="22"/>
      <c r="J783" s="22"/>
      <c r="K783" s="22"/>
    </row>
    <row r="784" spans="1:11" s="79" customFormat="1" ht="15.75" customHeight="1" hidden="1">
      <c r="A784" s="36"/>
      <c r="B784" s="595" t="s">
        <v>714</v>
      </c>
      <c r="C784" s="37"/>
      <c r="D784" s="590"/>
      <c r="E784" s="590"/>
      <c r="F784" s="590"/>
      <c r="G784" s="590"/>
      <c r="H784" s="37"/>
      <c r="I784" s="22"/>
      <c r="J784" s="22"/>
      <c r="K784" s="22"/>
    </row>
    <row r="785" spans="1:11" s="79" customFormat="1" ht="30" customHeight="1" hidden="1">
      <c r="A785" s="36"/>
      <c r="B785" s="853" t="s">
        <v>715</v>
      </c>
      <c r="C785" s="853"/>
      <c r="D785" s="853"/>
      <c r="E785" s="853"/>
      <c r="F785" s="853"/>
      <c r="G785" s="853"/>
      <c r="H785" s="37"/>
      <c r="I785" s="22"/>
      <c r="J785" s="22"/>
      <c r="K785" s="22"/>
    </row>
    <row r="786" spans="1:13" s="79" customFormat="1" ht="15.75" customHeight="1" hidden="1">
      <c r="A786" s="36"/>
      <c r="B786" s="37" t="s">
        <v>716</v>
      </c>
      <c r="C786" s="37"/>
      <c r="D786" s="590"/>
      <c r="E786" s="590"/>
      <c r="F786" s="590"/>
      <c r="G786" s="590"/>
      <c r="H786" s="37"/>
      <c r="I786" s="100">
        <f>I778</f>
        <v>0</v>
      </c>
      <c r="J786" s="22"/>
      <c r="K786" s="100">
        <f>K778</f>
        <v>0</v>
      </c>
      <c r="L786" s="115">
        <f>M786-'[1]KQKD 1'!H27</f>
        <v>-225571958</v>
      </c>
      <c r="M786" s="100">
        <f>I778+I781</f>
        <v>0</v>
      </c>
    </row>
    <row r="787" spans="1:12" s="40" customFormat="1" ht="30" customHeight="1" hidden="1" thickTop="1">
      <c r="A787" s="52" t="s">
        <v>717</v>
      </c>
      <c r="B787" s="37" t="s">
        <v>718</v>
      </c>
      <c r="C787" s="42"/>
      <c r="D787" s="42"/>
      <c r="E787" s="42"/>
      <c r="F787" s="42"/>
      <c r="G787" s="42"/>
      <c r="H787" s="42"/>
      <c r="I787" s="38" t="str">
        <f>'[1]TTC'!D15</f>
        <v>Từ 01/07/2012 đến 30/09/2012</v>
      </c>
      <c r="J787" s="43"/>
      <c r="K787" s="38" t="str">
        <f>'[1]TTC'!D16</f>
        <v>Từ 01/07/2011 đến 30/09/2011</v>
      </c>
      <c r="L787" s="39"/>
    </row>
    <row r="788" spans="1:12" s="40" customFormat="1" ht="15.75" customHeight="1" hidden="1">
      <c r="A788" s="36"/>
      <c r="B788" s="68" t="s">
        <v>719</v>
      </c>
      <c r="C788" s="42"/>
      <c r="D788" s="42"/>
      <c r="E788" s="42"/>
      <c r="F788" s="42"/>
      <c r="G788" s="42"/>
      <c r="H788" s="42"/>
      <c r="I788" s="38"/>
      <c r="J788" s="43"/>
      <c r="K788" s="38"/>
      <c r="L788" s="39"/>
    </row>
    <row r="789" spans="1:12" s="40" customFormat="1" ht="15.75" customHeight="1" hidden="1">
      <c r="A789" s="53"/>
      <c r="B789" s="42" t="s">
        <v>720</v>
      </c>
      <c r="C789" s="42"/>
      <c r="D789" s="145"/>
      <c r="E789" s="145"/>
      <c r="F789" s="145"/>
      <c r="G789" s="145"/>
      <c r="H789" s="80"/>
      <c r="I789" s="43"/>
      <c r="J789" s="43"/>
      <c r="K789" s="43"/>
      <c r="L789" s="39"/>
    </row>
    <row r="790" spans="1:12" s="40" customFormat="1" ht="15.75" customHeight="1" hidden="1">
      <c r="A790" s="53"/>
      <c r="B790" s="68" t="s">
        <v>721</v>
      </c>
      <c r="C790" s="42"/>
      <c r="D790" s="145"/>
      <c r="E790" s="145"/>
      <c r="F790" s="145"/>
      <c r="G790" s="145"/>
      <c r="H790" s="80"/>
      <c r="I790" s="43"/>
      <c r="J790" s="43"/>
      <c r="K790" s="43"/>
      <c r="L790" s="39"/>
    </row>
    <row r="791" spans="1:12" s="40" customFormat="1" ht="15.75" customHeight="1" hidden="1">
      <c r="A791" s="53"/>
      <c r="B791" s="42" t="s">
        <v>722</v>
      </c>
      <c r="C791" s="42"/>
      <c r="D791" s="145"/>
      <c r="E791" s="145"/>
      <c r="F791" s="145"/>
      <c r="G791" s="145"/>
      <c r="H791" s="80"/>
      <c r="I791" s="43"/>
      <c r="J791" s="43"/>
      <c r="K791" s="43"/>
      <c r="L791" s="39"/>
    </row>
    <row r="792" spans="1:12" s="40" customFormat="1" ht="15.75" customHeight="1" hidden="1">
      <c r="A792" s="53"/>
      <c r="B792" s="68" t="s">
        <v>719</v>
      </c>
      <c r="C792" s="42"/>
      <c r="D792" s="145"/>
      <c r="E792" s="145"/>
      <c r="F792" s="145"/>
      <c r="G792" s="145"/>
      <c r="H792" s="80"/>
      <c r="I792" s="43"/>
      <c r="J792" s="43"/>
      <c r="K792" s="43"/>
      <c r="L792" s="39"/>
    </row>
    <row r="793" spans="1:12" s="40" customFormat="1" ht="15.75" customHeight="1" hidden="1">
      <c r="A793" s="53"/>
      <c r="B793" s="42" t="s">
        <v>723</v>
      </c>
      <c r="C793" s="145"/>
      <c r="D793" s="145"/>
      <c r="E793" s="145"/>
      <c r="F793" s="145"/>
      <c r="G793" s="145"/>
      <c r="H793" s="80"/>
      <c r="I793" s="43"/>
      <c r="J793" s="43"/>
      <c r="K793" s="43"/>
      <c r="L793" s="39"/>
    </row>
    <row r="794" spans="1:12" s="40" customFormat="1" ht="15.75" customHeight="1" hidden="1">
      <c r="A794" s="53"/>
      <c r="B794" s="68" t="s">
        <v>724</v>
      </c>
      <c r="C794" s="145"/>
      <c r="D794" s="145"/>
      <c r="E794" s="145"/>
      <c r="F794" s="145"/>
      <c r="G794" s="145"/>
      <c r="H794" s="80"/>
      <c r="I794" s="43"/>
      <c r="J794" s="43"/>
      <c r="K794" s="43"/>
      <c r="L794" s="39" t="s">
        <v>400</v>
      </c>
    </row>
    <row r="795" spans="1:12" s="40" customFormat="1" ht="15.75" customHeight="1" hidden="1">
      <c r="A795" s="53"/>
      <c r="B795" s="42" t="s">
        <v>725</v>
      </c>
      <c r="C795" s="145"/>
      <c r="D795" s="145"/>
      <c r="E795" s="145"/>
      <c r="F795" s="145"/>
      <c r="G795" s="145"/>
      <c r="H795" s="80"/>
      <c r="I795" s="43"/>
      <c r="J795" s="43"/>
      <c r="K795" s="43"/>
      <c r="L795" s="39"/>
    </row>
    <row r="796" spans="1:12" s="40" customFormat="1" ht="15.75" customHeight="1" hidden="1">
      <c r="A796" s="53"/>
      <c r="B796" s="68" t="s">
        <v>724</v>
      </c>
      <c r="C796" s="145"/>
      <c r="D796" s="145"/>
      <c r="E796" s="145"/>
      <c r="F796" s="145"/>
      <c r="G796" s="145"/>
      <c r="H796" s="80"/>
      <c r="I796" s="43"/>
      <c r="J796" s="43"/>
      <c r="K796" s="43"/>
      <c r="L796" s="39" t="s">
        <v>400</v>
      </c>
    </row>
    <row r="797" spans="1:12" s="40" customFormat="1" ht="15.75" customHeight="1" hidden="1">
      <c r="A797" s="53"/>
      <c r="B797" s="42" t="s">
        <v>726</v>
      </c>
      <c r="C797" s="145"/>
      <c r="D797" s="145"/>
      <c r="E797" s="145"/>
      <c r="F797" s="145"/>
      <c r="G797" s="145"/>
      <c r="H797" s="80"/>
      <c r="I797" s="43"/>
      <c r="J797" s="43"/>
      <c r="K797" s="43"/>
      <c r="L797" s="39"/>
    </row>
    <row r="798" spans="1:12" s="40" customFormat="1" ht="19.5" customHeight="1" hidden="1">
      <c r="A798" s="36"/>
      <c r="B798" s="37"/>
      <c r="C798" s="37" t="s">
        <v>727</v>
      </c>
      <c r="D798" s="37"/>
      <c r="E798" s="37"/>
      <c r="F798" s="37"/>
      <c r="G798" s="37"/>
      <c r="H798" s="37"/>
      <c r="I798" s="108">
        <f>SUM(I788:I797)</f>
        <v>0</v>
      </c>
      <c r="J798" s="38"/>
      <c r="K798" s="108">
        <f>SUM(K788:K797)</f>
        <v>0</v>
      </c>
      <c r="L798" s="39"/>
    </row>
    <row r="799" spans="1:12" s="40" customFormat="1" ht="19.5" customHeight="1" thickTop="1">
      <c r="A799" s="36"/>
      <c r="B799" s="37"/>
      <c r="C799" s="37"/>
      <c r="D799" s="37"/>
      <c r="E799" s="37"/>
      <c r="F799" s="37"/>
      <c r="G799" s="37"/>
      <c r="H799" s="37"/>
      <c r="I799" s="38"/>
      <c r="J799" s="38"/>
      <c r="K799" s="38"/>
      <c r="L799" s="39"/>
    </row>
    <row r="800" spans="1:12" s="40" customFormat="1" ht="19.5" customHeight="1">
      <c r="A800" s="36"/>
      <c r="B800" s="37"/>
      <c r="C800" s="37"/>
      <c r="D800" s="37"/>
      <c r="E800" s="37"/>
      <c r="F800" s="37"/>
      <c r="G800" s="37"/>
      <c r="H800" s="37"/>
      <c r="I800" s="38"/>
      <c r="J800" s="38"/>
      <c r="K800" s="38"/>
      <c r="L800" s="39"/>
    </row>
    <row r="801" spans="1:12" s="40" customFormat="1" ht="39.75" customHeight="1">
      <c r="A801" s="52" t="s">
        <v>287</v>
      </c>
      <c r="B801" s="37" t="s">
        <v>51</v>
      </c>
      <c r="C801" s="42"/>
      <c r="D801" s="42"/>
      <c r="E801" s="42"/>
      <c r="F801" s="42"/>
      <c r="G801" s="42"/>
      <c r="H801" s="42"/>
      <c r="I801" s="250" t="str">
        <f>I680</f>
        <v>Quý 3-2013</v>
      </c>
      <c r="J801" s="250">
        <f>J680</f>
        <v>0</v>
      </c>
      <c r="K801" s="250" t="str">
        <f>K680</f>
        <v>Quý 3-2012</v>
      </c>
      <c r="L801" s="39"/>
    </row>
    <row r="802" spans="1:12" s="40" customFormat="1" ht="15.75" customHeight="1">
      <c r="A802" s="76"/>
      <c r="B802" s="37" t="s">
        <v>728</v>
      </c>
      <c r="C802" s="37"/>
      <c r="D802" s="590"/>
      <c r="E802" s="590"/>
      <c r="F802" s="590"/>
      <c r="G802" s="590"/>
      <c r="H802" s="77"/>
      <c r="I802" s="22">
        <f>KQKD!G25</f>
        <v>-3643596821</v>
      </c>
      <c r="J802" s="22"/>
      <c r="K802" s="596">
        <f>KQKD!H29</f>
        <v>1278241101</v>
      </c>
      <c r="L802" s="39"/>
    </row>
    <row r="803" spans="1:12" s="40" customFormat="1" ht="19.5" customHeight="1">
      <c r="A803" s="36"/>
      <c r="B803" s="81" t="s">
        <v>1</v>
      </c>
      <c r="C803" s="81"/>
      <c r="D803" s="81"/>
      <c r="E803" s="81"/>
      <c r="F803" s="81"/>
      <c r="G803" s="81"/>
      <c r="H803" s="590"/>
      <c r="I803" s="22">
        <v>0</v>
      </c>
      <c r="J803" s="22"/>
      <c r="K803" s="22">
        <v>0</v>
      </c>
      <c r="L803" s="39"/>
    </row>
    <row r="804" spans="1:12" s="40" customFormat="1" ht="15.75" customHeight="1" hidden="1">
      <c r="A804" s="65"/>
      <c r="B804" s="55" t="s">
        <v>729</v>
      </c>
      <c r="C804" s="55"/>
      <c r="D804" s="578"/>
      <c r="E804" s="578"/>
      <c r="F804" s="578"/>
      <c r="G804" s="578"/>
      <c r="H804" s="55"/>
      <c r="I804" s="34"/>
      <c r="J804" s="34"/>
      <c r="K804" s="34"/>
      <c r="L804" s="39"/>
    </row>
    <row r="805" spans="1:12" s="40" customFormat="1" ht="15.75" customHeight="1" hidden="1">
      <c r="A805" s="65"/>
      <c r="B805" s="55" t="s">
        <v>701</v>
      </c>
      <c r="C805" s="55"/>
      <c r="D805" s="578"/>
      <c r="E805" s="578"/>
      <c r="F805" s="578"/>
      <c r="G805" s="578"/>
      <c r="H805" s="55"/>
      <c r="I805" s="93"/>
      <c r="J805" s="93"/>
      <c r="K805" s="93"/>
      <c r="L805" s="39"/>
    </row>
    <row r="806" spans="1:12" s="40" customFormat="1" ht="35.25" customHeight="1">
      <c r="A806" s="36"/>
      <c r="B806" s="851" t="s">
        <v>730</v>
      </c>
      <c r="C806" s="851"/>
      <c r="D806" s="851"/>
      <c r="E806" s="851"/>
      <c r="F806" s="220"/>
      <c r="G806" s="220"/>
      <c r="H806" s="590"/>
      <c r="I806" s="22">
        <f>I802+I803</f>
        <v>-3643596821</v>
      </c>
      <c r="J806" s="22"/>
      <c r="K806" s="22">
        <f>K802+K803</f>
        <v>1278241101</v>
      </c>
      <c r="L806" s="263">
        <f>I633/10000</f>
        <v>0</v>
      </c>
    </row>
    <row r="807" spans="1:12" s="40" customFormat="1" ht="15.75" customHeight="1">
      <c r="A807" s="76"/>
      <c r="B807" s="42" t="s">
        <v>2</v>
      </c>
      <c r="C807" s="42"/>
      <c r="D807" s="80"/>
      <c r="E807" s="80"/>
      <c r="F807" s="80"/>
      <c r="G807" s="80"/>
      <c r="H807" s="77"/>
      <c r="I807" s="34">
        <v>5395985</v>
      </c>
      <c r="J807" s="34"/>
      <c r="K807" s="262">
        <v>3449850</v>
      </c>
      <c r="L807" s="39">
        <f>(K651*6+1946135*4)/6</f>
        <v>4747273.333333333</v>
      </c>
    </row>
    <row r="808" spans="1:11" s="79" customFormat="1" ht="15.75" customHeight="1" thickBot="1">
      <c r="A808" s="76"/>
      <c r="B808" s="81" t="s">
        <v>51</v>
      </c>
      <c r="C808" s="81"/>
      <c r="D808" s="81"/>
      <c r="E808" s="81"/>
      <c r="F808" s="81"/>
      <c r="G808" s="81"/>
      <c r="H808" s="77"/>
      <c r="I808" s="100">
        <f>I806/I807</f>
        <v>-675.2422071225179</v>
      </c>
      <c r="J808" s="22"/>
      <c r="K808" s="100">
        <f>K806/K807</f>
        <v>370.52077655550244</v>
      </c>
    </row>
    <row r="809" spans="1:12" s="40" customFormat="1" ht="30" customHeight="1" hidden="1">
      <c r="A809" s="121" t="s">
        <v>731</v>
      </c>
      <c r="B809" s="37"/>
      <c r="C809" s="37"/>
      <c r="D809" s="37"/>
      <c r="E809" s="37"/>
      <c r="F809" s="37"/>
      <c r="G809" s="37"/>
      <c r="H809" s="37"/>
      <c r="I809" s="38"/>
      <c r="J809" s="38"/>
      <c r="K809" s="38"/>
      <c r="L809" s="39"/>
    </row>
    <row r="810" spans="1:12" s="40" customFormat="1" ht="34.5" customHeight="1" hidden="1">
      <c r="A810" s="36" t="s">
        <v>732</v>
      </c>
      <c r="B810" s="854" t="s">
        <v>733</v>
      </c>
      <c r="C810" s="854"/>
      <c r="D810" s="854"/>
      <c r="E810" s="854"/>
      <c r="F810" s="854"/>
      <c r="G810" s="854"/>
      <c r="H810" s="854"/>
      <c r="I810" s="854"/>
      <c r="J810" s="854"/>
      <c r="K810" s="854"/>
      <c r="L810" s="39"/>
    </row>
    <row r="811" spans="1:12" s="40" customFormat="1" ht="34.5" customHeight="1" hidden="1">
      <c r="A811" s="53"/>
      <c r="B811" s="848" t="s">
        <v>734</v>
      </c>
      <c r="C811" s="848"/>
      <c r="D811" s="848"/>
      <c r="E811" s="848"/>
      <c r="F811" s="848"/>
      <c r="G811" s="848"/>
      <c r="H811" s="848"/>
      <c r="I811" s="848"/>
      <c r="J811" s="848"/>
      <c r="K811" s="848"/>
      <c r="L811" s="39"/>
    </row>
    <row r="812" spans="1:12" s="40" customFormat="1" ht="19.5" customHeight="1" hidden="1">
      <c r="A812" s="65"/>
      <c r="B812" s="848" t="s">
        <v>735</v>
      </c>
      <c r="C812" s="848"/>
      <c r="D812" s="848"/>
      <c r="E812" s="848"/>
      <c r="F812" s="848"/>
      <c r="G812" s="848"/>
      <c r="H812" s="848"/>
      <c r="I812" s="848"/>
      <c r="J812" s="848"/>
      <c r="K812" s="848"/>
      <c r="L812" s="39"/>
    </row>
    <row r="813" spans="1:12" s="40" customFormat="1" ht="48" customHeight="1" hidden="1">
      <c r="A813" s="53"/>
      <c r="B813" s="848" t="s">
        <v>736</v>
      </c>
      <c r="C813" s="848"/>
      <c r="D813" s="848"/>
      <c r="E813" s="848"/>
      <c r="F813" s="848"/>
      <c r="G813" s="848"/>
      <c r="H813" s="848"/>
      <c r="I813" s="848"/>
      <c r="J813" s="848"/>
      <c r="K813" s="848"/>
      <c r="L813" s="39"/>
    </row>
    <row r="814" spans="1:12" s="40" customFormat="1" ht="30.75" customHeight="1" thickTop="1">
      <c r="A814" s="53"/>
      <c r="B814" s="613"/>
      <c r="C814" s="613"/>
      <c r="D814" s="613"/>
      <c r="E814" s="613"/>
      <c r="F814" s="613"/>
      <c r="G814" s="613"/>
      <c r="H814" s="613"/>
      <c r="I814" s="613"/>
      <c r="J814" s="613"/>
      <c r="K814" s="613"/>
      <c r="L814" s="39"/>
    </row>
    <row r="815" spans="1:12" s="40" customFormat="1" ht="48" customHeight="1">
      <c r="A815" s="53"/>
      <c r="B815" s="613"/>
      <c r="C815" s="613"/>
      <c r="D815" s="613"/>
      <c r="E815" s="613"/>
      <c r="F815" s="613"/>
      <c r="G815" s="613"/>
      <c r="H815" s="613"/>
      <c r="I815" s="613"/>
      <c r="J815" s="613"/>
      <c r="K815" s="613"/>
      <c r="L815" s="39"/>
    </row>
    <row r="816" spans="1:12" s="40" customFormat="1" ht="30" customHeight="1">
      <c r="A816" s="121" t="s">
        <v>737</v>
      </c>
      <c r="B816" s="37"/>
      <c r="C816" s="37"/>
      <c r="D816" s="37"/>
      <c r="E816" s="37"/>
      <c r="F816" s="37"/>
      <c r="G816" s="37"/>
      <c r="H816" s="37"/>
      <c r="I816" s="38"/>
      <c r="J816" s="38"/>
      <c r="K816" s="38"/>
      <c r="L816" s="39"/>
    </row>
    <row r="817" spans="1:12" s="40" customFormat="1" ht="25.5" customHeight="1" hidden="1">
      <c r="A817" s="52" t="s">
        <v>105</v>
      </c>
      <c r="B817" s="37" t="s">
        <v>738</v>
      </c>
      <c r="C817" s="42"/>
      <c r="D817" s="42"/>
      <c r="E817" s="42"/>
      <c r="F817" s="42"/>
      <c r="G817" s="42"/>
      <c r="H817" s="42"/>
      <c r="I817" s="43"/>
      <c r="J817" s="43"/>
      <c r="K817" s="43"/>
      <c r="L817" s="39"/>
    </row>
    <row r="818" spans="1:12" s="40" customFormat="1" ht="25.5" customHeight="1" hidden="1">
      <c r="A818" s="52" t="s">
        <v>116</v>
      </c>
      <c r="B818" s="121" t="s">
        <v>739</v>
      </c>
      <c r="C818" s="42"/>
      <c r="D818" s="106"/>
      <c r="E818" s="42"/>
      <c r="F818" s="42"/>
      <c r="G818" s="42"/>
      <c r="H818" s="42"/>
      <c r="I818" s="43"/>
      <c r="J818" s="43"/>
      <c r="K818" s="43"/>
      <c r="L818" s="39"/>
    </row>
    <row r="819" spans="1:12" s="40" customFormat="1" ht="25.5" customHeight="1">
      <c r="A819" s="52" t="s">
        <v>105</v>
      </c>
      <c r="B819" s="121" t="s">
        <v>740</v>
      </c>
      <c r="C819" s="106"/>
      <c r="D819" s="106"/>
      <c r="E819" s="106"/>
      <c r="F819" s="106"/>
      <c r="G819" s="106"/>
      <c r="H819" s="106"/>
      <c r="I819" s="43"/>
      <c r="J819" s="43"/>
      <c r="K819" s="43"/>
      <c r="L819" s="39"/>
    </row>
    <row r="820" spans="1:11" s="39" customFormat="1" ht="33" customHeight="1">
      <c r="A820" s="76"/>
      <c r="B820" s="264" t="s">
        <v>3</v>
      </c>
      <c r="C820" s="265"/>
      <c r="D820" s="179"/>
      <c r="E820" s="218" t="s">
        <v>741</v>
      </c>
      <c r="F820" s="179"/>
      <c r="G820" s="218" t="s">
        <v>742</v>
      </c>
      <c r="H820" s="84"/>
      <c r="I820" s="242" t="s">
        <v>743</v>
      </c>
      <c r="J820" s="146"/>
      <c r="K820" s="242" t="s">
        <v>744</v>
      </c>
    </row>
    <row r="821" spans="1:12" s="40" customFormat="1" ht="19.5" customHeight="1">
      <c r="A821" s="76"/>
      <c r="B821" s="40" t="s">
        <v>745</v>
      </c>
      <c r="C821" s="84"/>
      <c r="D821" s="179"/>
      <c r="E821" s="270" t="s">
        <v>746</v>
      </c>
      <c r="F821" s="179"/>
      <c r="G821" s="270" t="s">
        <v>747</v>
      </c>
      <c r="H821" s="84"/>
      <c r="I821" s="261">
        <f>G475-K475</f>
        <v>0</v>
      </c>
      <c r="J821" s="490"/>
      <c r="K821" s="261">
        <f>G475</f>
        <v>53856893442</v>
      </c>
      <c r="L821" s="266"/>
    </row>
    <row r="822" spans="1:12" s="40" customFormat="1" ht="19.5" customHeight="1">
      <c r="A822" s="76"/>
      <c r="B822" s="40" t="s">
        <v>748</v>
      </c>
      <c r="C822" s="84"/>
      <c r="D822" s="179"/>
      <c r="E822" s="270"/>
      <c r="F822" s="179"/>
      <c r="G822" s="270"/>
      <c r="I822" s="261"/>
      <c r="K822" s="20"/>
      <c r="L822" s="266"/>
    </row>
    <row r="823" spans="1:12" s="40" customFormat="1" ht="19.5" customHeight="1">
      <c r="A823" s="76"/>
      <c r="B823" s="40" t="s">
        <v>749</v>
      </c>
      <c r="C823" s="84"/>
      <c r="D823" s="182"/>
      <c r="E823" s="270" t="s">
        <v>750</v>
      </c>
      <c r="F823" s="182"/>
      <c r="G823" s="270" t="s">
        <v>747</v>
      </c>
      <c r="I823" s="261">
        <v>0</v>
      </c>
      <c r="J823" s="34"/>
      <c r="K823" s="261">
        <f>'[1]CDKT '!I46</f>
        <v>14260484215</v>
      </c>
      <c r="L823" s="39"/>
    </row>
    <row r="824" spans="1:12" s="40" customFormat="1" ht="19.5" customHeight="1">
      <c r="A824" s="76"/>
      <c r="C824" s="84"/>
      <c r="D824" s="182"/>
      <c r="E824" s="270"/>
      <c r="F824" s="182"/>
      <c r="G824" s="270" t="s">
        <v>751</v>
      </c>
      <c r="H824" s="84"/>
      <c r="I824" s="261">
        <v>0</v>
      </c>
      <c r="J824" s="34"/>
      <c r="K824" s="91">
        <v>3294524774</v>
      </c>
      <c r="L824" s="39"/>
    </row>
    <row r="825" spans="1:12" s="40" customFormat="1" ht="15" hidden="1">
      <c r="A825" s="76"/>
      <c r="C825" s="84"/>
      <c r="D825" s="182"/>
      <c r="E825" s="549"/>
      <c r="F825" s="182"/>
      <c r="G825" s="270" t="s">
        <v>85</v>
      </c>
      <c r="H825" s="84"/>
      <c r="I825" s="261"/>
      <c r="J825" s="34"/>
      <c r="K825" s="567"/>
      <c r="L825" s="39"/>
    </row>
    <row r="826" spans="1:12" s="40" customFormat="1" ht="15">
      <c r="A826" s="76"/>
      <c r="B826" s="40" t="s">
        <v>752</v>
      </c>
      <c r="C826" s="84"/>
      <c r="D826" s="182"/>
      <c r="E826" s="549" t="s">
        <v>746</v>
      </c>
      <c r="F826" s="182"/>
      <c r="G826" s="270" t="s">
        <v>1194</v>
      </c>
      <c r="H826" s="84"/>
      <c r="I826" s="261"/>
      <c r="J826" s="34"/>
      <c r="K826" s="261">
        <v>2413960187</v>
      </c>
      <c r="L826" s="39"/>
    </row>
    <row r="827" spans="1:12" s="40" customFormat="1" ht="18" customHeight="1" thickBot="1">
      <c r="A827" s="76"/>
      <c r="B827" s="267"/>
      <c r="C827" s="268"/>
      <c r="D827" s="269"/>
      <c r="E827" s="550"/>
      <c r="F827" s="269"/>
      <c r="G827" s="550" t="s">
        <v>747</v>
      </c>
      <c r="H827" s="268"/>
      <c r="I827" s="551">
        <f>G474-K474</f>
        <v>0</v>
      </c>
      <c r="J827" s="552"/>
      <c r="K827" s="551">
        <f>G474</f>
        <v>4000000000</v>
      </c>
      <c r="L827" s="39"/>
    </row>
    <row r="828" spans="1:12" s="40" customFormat="1" ht="24.75" customHeight="1" hidden="1">
      <c r="A828" s="52" t="s">
        <v>126</v>
      </c>
      <c r="B828" s="62" t="s">
        <v>753</v>
      </c>
      <c r="C828" s="182"/>
      <c r="D828" s="182"/>
      <c r="E828" s="84"/>
      <c r="F828" s="182"/>
      <c r="G828" s="182"/>
      <c r="H828" s="84"/>
      <c r="I828" s="43"/>
      <c r="J828" s="43"/>
      <c r="K828" s="43"/>
      <c r="L828" s="39"/>
    </row>
    <row r="829" spans="1:12" s="40" customFormat="1" ht="47.25" customHeight="1" hidden="1">
      <c r="A829" s="76"/>
      <c r="B829" s="848" t="s">
        <v>754</v>
      </c>
      <c r="C829" s="848"/>
      <c r="D829" s="848"/>
      <c r="E829" s="848"/>
      <c r="F829" s="848"/>
      <c r="G829" s="848"/>
      <c r="H829" s="848"/>
      <c r="I829" s="848"/>
      <c r="J829" s="848"/>
      <c r="K829" s="848"/>
      <c r="L829" s="39"/>
    </row>
    <row r="830" spans="1:12" s="40" customFormat="1" ht="45" customHeight="1" hidden="1">
      <c r="A830" s="76"/>
      <c r="B830" s="848" t="s">
        <v>755</v>
      </c>
      <c r="C830" s="848"/>
      <c r="D830" s="848"/>
      <c r="E830" s="848"/>
      <c r="F830" s="848"/>
      <c r="G830" s="848"/>
      <c r="H830" s="848"/>
      <c r="I830" s="848"/>
      <c r="J830" s="848"/>
      <c r="K830" s="848"/>
      <c r="L830" s="39" t="s">
        <v>756</v>
      </c>
    </row>
    <row r="831" spans="1:12" s="40" customFormat="1" ht="15.75" customHeight="1" hidden="1">
      <c r="A831" s="76"/>
      <c r="B831" s="84"/>
      <c r="C831" s="182"/>
      <c r="D831" s="182"/>
      <c r="E831" s="84"/>
      <c r="F831" s="182"/>
      <c r="G831" s="270" t="s">
        <v>757</v>
      </c>
      <c r="H831" s="182"/>
      <c r="I831" s="270" t="s">
        <v>758</v>
      </c>
      <c r="J831" s="137"/>
      <c r="K831" s="270" t="s">
        <v>759</v>
      </c>
      <c r="L831" s="39"/>
    </row>
    <row r="832" spans="1:12" s="40" customFormat="1" ht="15.75" customHeight="1" hidden="1">
      <c r="A832" s="76"/>
      <c r="B832" s="271" t="s">
        <v>760</v>
      </c>
      <c r="C832" s="182"/>
      <c r="D832" s="182"/>
      <c r="E832" s="84"/>
      <c r="F832" s="182"/>
      <c r="G832" s="182"/>
      <c r="H832" s="84"/>
      <c r="I832" s="43"/>
      <c r="J832" s="43"/>
      <c r="K832" s="43"/>
      <c r="L832" s="39"/>
    </row>
    <row r="833" spans="1:12" s="40" customFormat="1" ht="15.75" customHeight="1" hidden="1">
      <c r="A833" s="76"/>
      <c r="B833" s="40" t="s">
        <v>78</v>
      </c>
      <c r="C833" s="182"/>
      <c r="D833" s="182"/>
      <c r="E833" s="84"/>
      <c r="F833" s="182"/>
      <c r="G833" s="182"/>
      <c r="H833" s="84"/>
      <c r="I833" s="43"/>
      <c r="J833" s="43"/>
      <c r="K833" s="43">
        <f>G833-I833</f>
        <v>0</v>
      </c>
      <c r="L833" s="39"/>
    </row>
    <row r="834" spans="1:12" s="40" customFormat="1" ht="15.75" customHeight="1" hidden="1">
      <c r="A834" s="76"/>
      <c r="B834" s="84"/>
      <c r="C834" s="182"/>
      <c r="D834" s="182"/>
      <c r="E834" s="84"/>
      <c r="F834" s="182"/>
      <c r="G834" s="182"/>
      <c r="H834" s="84"/>
      <c r="I834" s="43"/>
      <c r="J834" s="43"/>
      <c r="K834" s="43"/>
      <c r="L834" s="39"/>
    </row>
    <row r="835" spans="1:12" s="40" customFormat="1" ht="15.75" customHeight="1" hidden="1">
      <c r="A835" s="76"/>
      <c r="B835" s="271" t="s">
        <v>761</v>
      </c>
      <c r="E835" s="84"/>
      <c r="F835" s="182"/>
      <c r="G835" s="182"/>
      <c r="H835" s="84"/>
      <c r="I835" s="43"/>
      <c r="J835" s="43"/>
      <c r="K835" s="43"/>
      <c r="L835" s="39"/>
    </row>
    <row r="836" spans="1:12" s="40" customFormat="1" ht="15.75" customHeight="1" hidden="1">
      <c r="A836" s="76"/>
      <c r="B836" s="40" t="s">
        <v>762</v>
      </c>
      <c r="E836" s="84"/>
      <c r="F836" s="182"/>
      <c r="G836" s="182"/>
      <c r="H836" s="84"/>
      <c r="I836" s="43"/>
      <c r="J836" s="43"/>
      <c r="K836" s="43">
        <f>G836-I836</f>
        <v>0</v>
      </c>
      <c r="L836" s="39"/>
    </row>
    <row r="837" spans="1:12" s="40" customFormat="1" ht="15.75" customHeight="1" hidden="1">
      <c r="A837" s="76"/>
      <c r="B837" s="40" t="s">
        <v>763</v>
      </c>
      <c r="E837" s="84"/>
      <c r="F837" s="182"/>
      <c r="G837" s="182"/>
      <c r="H837" s="84"/>
      <c r="I837" s="43"/>
      <c r="J837" s="43"/>
      <c r="K837" s="43">
        <f>G837-I837</f>
        <v>0</v>
      </c>
      <c r="L837" s="39"/>
    </row>
    <row r="838" spans="1:12" s="40" customFormat="1" ht="28.5" customHeight="1" hidden="1">
      <c r="A838" s="76"/>
      <c r="B838" s="849" t="s">
        <v>764</v>
      </c>
      <c r="C838" s="849"/>
      <c r="D838" s="849"/>
      <c r="E838" s="84"/>
      <c r="F838" s="182"/>
      <c r="G838" s="182">
        <f>G836-G837</f>
        <v>0</v>
      </c>
      <c r="H838" s="84"/>
      <c r="I838" s="43">
        <f>I836-I837</f>
        <v>0</v>
      </c>
      <c r="J838" s="43"/>
      <c r="K838" s="43">
        <f>G838-I838</f>
        <v>0</v>
      </c>
      <c r="L838" s="39"/>
    </row>
    <row r="839" spans="1:12" s="40" customFormat="1" ht="15.75" customHeight="1" hidden="1">
      <c r="A839" s="76"/>
      <c r="B839" s="849"/>
      <c r="C839" s="849"/>
      <c r="D839" s="849"/>
      <c r="E839" s="84"/>
      <c r="F839" s="182"/>
      <c r="G839" s="182"/>
      <c r="H839" s="84"/>
      <c r="I839" s="43"/>
      <c r="J839" s="43"/>
      <c r="K839" s="43"/>
      <c r="L839" s="39"/>
    </row>
    <row r="840" spans="1:12" s="40" customFormat="1" ht="24.75" customHeight="1" hidden="1">
      <c r="A840" s="52" t="s">
        <v>128</v>
      </c>
      <c r="B840" s="121" t="s">
        <v>765</v>
      </c>
      <c r="C840" s="106"/>
      <c r="D840" s="106"/>
      <c r="E840" s="106"/>
      <c r="F840" s="106"/>
      <c r="G840" s="106"/>
      <c r="H840" s="106"/>
      <c r="I840" s="43"/>
      <c r="J840" s="43"/>
      <c r="K840" s="43"/>
      <c r="L840" s="39"/>
    </row>
    <row r="841" spans="1:12" s="40" customFormat="1" ht="24.75" customHeight="1" hidden="1">
      <c r="A841" s="52" t="s">
        <v>116</v>
      </c>
      <c r="B841" s="121" t="s">
        <v>766</v>
      </c>
      <c r="C841" s="106"/>
      <c r="D841" s="106"/>
      <c r="E841" s="106"/>
      <c r="F841" s="106"/>
      <c r="G841" s="106"/>
      <c r="H841" s="106"/>
      <c r="I841" s="43"/>
      <c r="J841" s="43"/>
      <c r="K841" s="43"/>
      <c r="L841" s="39"/>
    </row>
    <row r="842" spans="1:12" s="40" customFormat="1" ht="49.5" customHeight="1" hidden="1">
      <c r="A842" s="52"/>
      <c r="B842" s="833" t="s">
        <v>767</v>
      </c>
      <c r="C842" s="833"/>
      <c r="D842" s="833"/>
      <c r="E842" s="833"/>
      <c r="F842" s="833"/>
      <c r="G842" s="833"/>
      <c r="H842" s="833"/>
      <c r="I842" s="833"/>
      <c r="J842" s="833"/>
      <c r="K842" s="833"/>
      <c r="L842" s="39"/>
    </row>
    <row r="843" spans="1:12" s="40" customFormat="1" ht="19.5" customHeight="1" hidden="1">
      <c r="A843" s="52"/>
      <c r="B843" s="121"/>
      <c r="C843" s="40" t="s">
        <v>4</v>
      </c>
      <c r="D843" s="106"/>
      <c r="E843" s="106"/>
      <c r="F843" s="106"/>
      <c r="G843" s="106"/>
      <c r="H843" s="106"/>
      <c r="I843" s="262"/>
      <c r="J843" s="43"/>
      <c r="K843" s="43"/>
      <c r="L843" s="39"/>
    </row>
    <row r="844" spans="1:12" s="40" customFormat="1" ht="19.5" customHeight="1" hidden="1">
      <c r="A844" s="52"/>
      <c r="B844" s="121"/>
      <c r="C844" s="272" t="s">
        <v>5</v>
      </c>
      <c r="D844" s="106"/>
      <c r="E844" s="106"/>
      <c r="F844" s="106"/>
      <c r="G844" s="106"/>
      <c r="H844" s="106"/>
      <c r="I844" s="262"/>
      <c r="J844" s="43"/>
      <c r="K844" s="43"/>
      <c r="L844" s="39"/>
    </row>
    <row r="845" spans="1:12" s="40" customFormat="1" ht="19.5" customHeight="1" hidden="1">
      <c r="A845" s="52"/>
      <c r="B845" s="121"/>
      <c r="C845" s="40" t="s">
        <v>6</v>
      </c>
      <c r="D845" s="106"/>
      <c r="E845" s="106"/>
      <c r="F845" s="106"/>
      <c r="G845" s="106"/>
      <c r="H845" s="106"/>
      <c r="I845" s="262"/>
      <c r="J845" s="43"/>
      <c r="K845" s="43"/>
      <c r="L845" s="39"/>
    </row>
    <row r="846" spans="1:12" s="40" customFormat="1" ht="24.75" customHeight="1" hidden="1">
      <c r="A846" s="52" t="s">
        <v>250</v>
      </c>
      <c r="B846" s="121" t="s">
        <v>768</v>
      </c>
      <c r="C846" s="106"/>
      <c r="D846" s="106"/>
      <c r="E846" s="106"/>
      <c r="F846" s="106"/>
      <c r="G846" s="106"/>
      <c r="H846" s="106"/>
      <c r="I846" s="43"/>
      <c r="J846" s="43"/>
      <c r="K846" s="43"/>
      <c r="L846" s="39"/>
    </row>
    <row r="847" spans="1:12" s="40" customFormat="1" ht="24.75" customHeight="1" hidden="1">
      <c r="A847" s="52" t="s">
        <v>256</v>
      </c>
      <c r="B847" s="121" t="s">
        <v>769</v>
      </c>
      <c r="C847" s="121"/>
      <c r="D847" s="106"/>
      <c r="E847" s="106"/>
      <c r="F847" s="106"/>
      <c r="G847" s="106"/>
      <c r="H847" s="106"/>
      <c r="I847" s="43"/>
      <c r="J847" s="43"/>
      <c r="K847" s="43"/>
      <c r="L847" s="39"/>
    </row>
    <row r="848" spans="1:12" s="40" customFormat="1" ht="24.75" customHeight="1" hidden="1">
      <c r="A848" s="53"/>
      <c r="B848" s="121" t="s">
        <v>770</v>
      </c>
      <c r="C848" s="106"/>
      <c r="D848" s="106"/>
      <c r="E848" s="106"/>
      <c r="F848" s="106"/>
      <c r="G848" s="106"/>
      <c r="H848" s="106"/>
      <c r="I848" s="43"/>
      <c r="J848" s="43"/>
      <c r="K848" s="43"/>
      <c r="L848" s="39"/>
    </row>
    <row r="849" spans="1:12" s="40" customFormat="1" ht="15.75" customHeight="1" hidden="1">
      <c r="A849" s="53"/>
      <c r="B849" s="53" t="s">
        <v>771</v>
      </c>
      <c r="C849" s="106" t="s">
        <v>772</v>
      </c>
      <c r="D849" s="106"/>
      <c r="E849" s="106"/>
      <c r="F849" s="106"/>
      <c r="G849" s="106"/>
      <c r="H849" s="106"/>
      <c r="I849" s="43"/>
      <c r="J849" s="43"/>
      <c r="K849" s="43"/>
      <c r="L849" s="39"/>
    </row>
    <row r="850" spans="1:12" s="40" customFormat="1" ht="15.75" customHeight="1" hidden="1">
      <c r="A850" s="53"/>
      <c r="B850" s="53" t="s">
        <v>773</v>
      </c>
      <c r="C850" s="106" t="s">
        <v>774</v>
      </c>
      <c r="D850" s="106"/>
      <c r="E850" s="106"/>
      <c r="F850" s="106"/>
      <c r="G850" s="106"/>
      <c r="H850" s="106"/>
      <c r="I850" s="43"/>
      <c r="J850" s="43"/>
      <c r="K850" s="43"/>
      <c r="L850" s="39"/>
    </row>
    <row r="851" spans="1:12" s="40" customFormat="1" ht="15.75" customHeight="1" hidden="1">
      <c r="A851" s="53"/>
      <c r="B851" s="53" t="s">
        <v>775</v>
      </c>
      <c r="C851" s="106" t="s">
        <v>776</v>
      </c>
      <c r="D851" s="106"/>
      <c r="E851" s="106"/>
      <c r="F851" s="106"/>
      <c r="G851" s="106"/>
      <c r="H851" s="106"/>
      <c r="I851" s="43"/>
      <c r="J851" s="43"/>
      <c r="K851" s="43"/>
      <c r="L851" s="39"/>
    </row>
    <row r="852" spans="1:12" s="40" customFormat="1" ht="15.75" customHeight="1" hidden="1">
      <c r="A852" s="53"/>
      <c r="B852" s="53" t="s">
        <v>777</v>
      </c>
      <c r="C852" s="106" t="s">
        <v>778</v>
      </c>
      <c r="D852" s="106"/>
      <c r="E852" s="106"/>
      <c r="F852" s="106"/>
      <c r="G852" s="106"/>
      <c r="H852" s="106"/>
      <c r="I852" s="43"/>
      <c r="J852" s="43"/>
      <c r="K852" s="43"/>
      <c r="L852" s="39"/>
    </row>
    <row r="853" spans="1:12" s="40" customFormat="1" ht="15.75" customHeight="1" hidden="1">
      <c r="A853" s="53"/>
      <c r="B853" s="53" t="s">
        <v>779</v>
      </c>
      <c r="C853" s="106" t="s">
        <v>780</v>
      </c>
      <c r="D853" s="145"/>
      <c r="E853" s="145"/>
      <c r="F853" s="145"/>
      <c r="G853" s="145"/>
      <c r="H853" s="145"/>
      <c r="I853" s="145"/>
      <c r="J853" s="145"/>
      <c r="K853" s="145"/>
      <c r="L853" s="39"/>
    </row>
    <row r="854" spans="1:12" s="40" customFormat="1" ht="15.75" customHeight="1" hidden="1">
      <c r="A854" s="53"/>
      <c r="B854" s="53"/>
      <c r="C854" s="106" t="s">
        <v>781</v>
      </c>
      <c r="D854" s="145"/>
      <c r="E854" s="145"/>
      <c r="F854" s="145"/>
      <c r="G854" s="145"/>
      <c r="H854" s="145"/>
      <c r="I854" s="145"/>
      <c r="J854" s="145"/>
      <c r="K854" s="145"/>
      <c r="L854" s="39"/>
    </row>
    <row r="855" spans="1:12" s="40" customFormat="1" ht="15.75" customHeight="1" hidden="1">
      <c r="A855" s="53"/>
      <c r="B855" s="53" t="s">
        <v>782</v>
      </c>
      <c r="C855" s="106" t="s">
        <v>783</v>
      </c>
      <c r="D855" s="106"/>
      <c r="E855" s="106"/>
      <c r="F855" s="106"/>
      <c r="G855" s="106"/>
      <c r="H855" s="106"/>
      <c r="I855" s="43"/>
      <c r="J855" s="43"/>
      <c r="K855" s="43"/>
      <c r="L855" s="133" t="s">
        <v>784</v>
      </c>
    </row>
    <row r="856" spans="1:12" s="40" customFormat="1" ht="15.75" customHeight="1" hidden="1">
      <c r="A856" s="53"/>
      <c r="B856" s="53" t="s">
        <v>785</v>
      </c>
      <c r="C856" s="106" t="s">
        <v>786</v>
      </c>
      <c r="D856" s="106"/>
      <c r="E856" s="106"/>
      <c r="F856" s="106"/>
      <c r="G856" s="106"/>
      <c r="H856" s="106"/>
      <c r="I856" s="43"/>
      <c r="J856" s="43"/>
      <c r="K856" s="43"/>
      <c r="L856" s="133" t="s">
        <v>787</v>
      </c>
    </row>
    <row r="857" spans="1:12" s="40" customFormat="1" ht="15.75" customHeight="1" hidden="1">
      <c r="A857" s="53"/>
      <c r="B857" s="53" t="s">
        <v>788</v>
      </c>
      <c r="C857" s="106" t="s">
        <v>789</v>
      </c>
      <c r="D857" s="106"/>
      <c r="E857" s="106"/>
      <c r="F857" s="106"/>
      <c r="G857" s="106"/>
      <c r="H857" s="106"/>
      <c r="I857" s="43"/>
      <c r="J857" s="43"/>
      <c r="K857" s="43"/>
      <c r="L857" s="133" t="s">
        <v>790</v>
      </c>
    </row>
    <row r="858" spans="1:12" s="40" customFormat="1" ht="15.75" customHeight="1" hidden="1">
      <c r="A858" s="53"/>
      <c r="B858" s="121" t="s">
        <v>791</v>
      </c>
      <c r="C858" s="106"/>
      <c r="D858" s="106"/>
      <c r="E858" s="106"/>
      <c r="F858" s="106"/>
      <c r="G858" s="106"/>
      <c r="H858" s="106"/>
      <c r="I858" s="43"/>
      <c r="J858" s="43"/>
      <c r="K858" s="43"/>
      <c r="L858" s="133" t="s">
        <v>792</v>
      </c>
    </row>
    <row r="859" spans="1:12" s="40" customFormat="1" ht="15.75" customHeight="1" hidden="1">
      <c r="A859" s="53"/>
      <c r="B859" s="121" t="s">
        <v>793</v>
      </c>
      <c r="C859" s="42"/>
      <c r="D859" s="216"/>
      <c r="E859" s="216"/>
      <c r="F859" s="216"/>
      <c r="G859" s="216"/>
      <c r="H859" s="216"/>
      <c r="I859" s="216"/>
      <c r="J859" s="216"/>
      <c r="K859" s="216"/>
      <c r="L859" s="39"/>
    </row>
    <row r="860" spans="1:12" s="40" customFormat="1" ht="15.75" customHeight="1" hidden="1">
      <c r="A860" s="53"/>
      <c r="B860" s="53" t="s">
        <v>771</v>
      </c>
      <c r="C860" s="106" t="s">
        <v>794</v>
      </c>
      <c r="D860" s="106"/>
      <c r="E860" s="106"/>
      <c r="F860" s="106"/>
      <c r="G860" s="106"/>
      <c r="H860" s="106"/>
      <c r="I860" s="43"/>
      <c r="J860" s="43"/>
      <c r="K860" s="43"/>
      <c r="L860" s="39"/>
    </row>
    <row r="861" spans="1:12" s="40" customFormat="1" ht="15.75" customHeight="1" hidden="1">
      <c r="A861" s="53"/>
      <c r="B861" s="53" t="s">
        <v>773</v>
      </c>
      <c r="C861" s="106" t="s">
        <v>795</v>
      </c>
      <c r="D861" s="145"/>
      <c r="E861" s="145"/>
      <c r="F861" s="145"/>
      <c r="G861" s="145"/>
      <c r="H861" s="145"/>
      <c r="I861" s="145"/>
      <c r="J861" s="145"/>
      <c r="K861" s="145"/>
      <c r="L861" s="39"/>
    </row>
    <row r="862" spans="1:12" s="40" customFormat="1" ht="15.75" customHeight="1" hidden="1">
      <c r="A862" s="53"/>
      <c r="B862" s="53"/>
      <c r="C862" s="106" t="s">
        <v>796</v>
      </c>
      <c r="D862" s="145"/>
      <c r="E862" s="145"/>
      <c r="F862" s="145"/>
      <c r="G862" s="145"/>
      <c r="H862" s="145"/>
      <c r="I862" s="145"/>
      <c r="J862" s="145"/>
      <c r="K862" s="145"/>
      <c r="L862" s="39"/>
    </row>
    <row r="863" spans="1:12" s="40" customFormat="1" ht="15.75" customHeight="1" hidden="1">
      <c r="A863" s="53"/>
      <c r="B863" s="53" t="s">
        <v>775</v>
      </c>
      <c r="C863" s="106" t="s">
        <v>783</v>
      </c>
      <c r="D863" s="106"/>
      <c r="E863" s="106"/>
      <c r="F863" s="106"/>
      <c r="G863" s="106"/>
      <c r="H863" s="106"/>
      <c r="I863" s="43"/>
      <c r="J863" s="43"/>
      <c r="K863" s="43"/>
      <c r="L863" s="133" t="s">
        <v>797</v>
      </c>
    </row>
    <row r="864" spans="1:20" s="40" customFormat="1" ht="15.75" customHeight="1" hidden="1">
      <c r="A864" s="53"/>
      <c r="B864" s="53" t="s">
        <v>777</v>
      </c>
      <c r="C864" s="106" t="s">
        <v>786</v>
      </c>
      <c r="D864" s="106"/>
      <c r="E864" s="106"/>
      <c r="F864" s="106"/>
      <c r="G864" s="106"/>
      <c r="H864" s="106"/>
      <c r="I864" s="43"/>
      <c r="J864" s="43"/>
      <c r="K864" s="43"/>
      <c r="L864" s="133" t="s">
        <v>798</v>
      </c>
      <c r="M864" s="133"/>
      <c r="N864" s="133"/>
      <c r="O864" s="133"/>
      <c r="P864" s="133"/>
      <c r="Q864" s="133"/>
      <c r="R864" s="133"/>
      <c r="S864" s="133"/>
      <c r="T864" s="133"/>
    </row>
    <row r="865" spans="1:12" s="40" customFormat="1" ht="15.75" hidden="1" thickTop="1">
      <c r="A865" s="53"/>
      <c r="B865" s="53" t="s">
        <v>779</v>
      </c>
      <c r="C865" s="106" t="s">
        <v>789</v>
      </c>
      <c r="D865" s="42"/>
      <c r="E865" s="42"/>
      <c r="F865" s="42"/>
      <c r="G865" s="42"/>
      <c r="H865" s="42"/>
      <c r="I865" s="43"/>
      <c r="J865" s="43"/>
      <c r="K865" s="43"/>
      <c r="L865" s="133" t="s">
        <v>799</v>
      </c>
    </row>
    <row r="866" spans="1:12" s="40" customFormat="1" ht="25.5" customHeight="1" thickTop="1">
      <c r="A866" s="52" t="s">
        <v>116</v>
      </c>
      <c r="B866" s="121" t="s">
        <v>800</v>
      </c>
      <c r="C866" s="106"/>
      <c r="D866" s="106"/>
      <c r="E866" s="106"/>
      <c r="F866" s="106"/>
      <c r="G866" s="106"/>
      <c r="H866" s="106"/>
      <c r="I866" s="43"/>
      <c r="J866" s="43"/>
      <c r="K866" s="43"/>
      <c r="L866" s="39"/>
    </row>
    <row r="867" spans="1:12" s="40" customFormat="1" ht="44.25" customHeight="1">
      <c r="A867" s="52"/>
      <c r="B867" s="846" t="s">
        <v>801</v>
      </c>
      <c r="C867" s="846"/>
      <c r="D867" s="846"/>
      <c r="E867" s="846"/>
      <c r="F867" s="846"/>
      <c r="G867" s="846"/>
      <c r="H867" s="846"/>
      <c r="I867" s="846"/>
      <c r="J867" s="846"/>
      <c r="K867" s="846"/>
      <c r="L867" s="39"/>
    </row>
    <row r="868" spans="1:12" s="40" customFormat="1" ht="25.5" customHeight="1">
      <c r="A868" s="52"/>
      <c r="B868" s="121"/>
      <c r="C868" s="106"/>
      <c r="D868" s="106"/>
      <c r="E868" s="106"/>
      <c r="F868" s="106"/>
      <c r="G868" s="106"/>
      <c r="H868" s="106"/>
      <c r="I868" s="43"/>
      <c r="J868" s="43"/>
      <c r="K868" s="43"/>
      <c r="L868" s="39"/>
    </row>
    <row r="869" spans="1:12" s="40" customFormat="1" ht="28.5" customHeight="1">
      <c r="A869" s="52" t="s">
        <v>120</v>
      </c>
      <c r="B869" s="37" t="s">
        <v>802</v>
      </c>
      <c r="C869" s="106"/>
      <c r="D869" s="106"/>
      <c r="E869" s="106"/>
      <c r="F869" s="106"/>
      <c r="G869" s="106"/>
      <c r="H869" s="106"/>
      <c r="I869" s="43"/>
      <c r="J869" s="43"/>
      <c r="K869" s="43"/>
      <c r="L869" s="39"/>
    </row>
    <row r="870" spans="1:11" s="40" customFormat="1" ht="12" customHeight="1">
      <c r="A870" s="52"/>
      <c r="B870" s="847"/>
      <c r="C870" s="847"/>
      <c r="D870" s="847"/>
      <c r="E870" s="847"/>
      <c r="F870" s="847"/>
      <c r="G870" s="847"/>
      <c r="H870" s="847"/>
      <c r="I870" s="847"/>
      <c r="J870" s="847"/>
      <c r="K870" s="847"/>
    </row>
    <row r="871" spans="1:12" s="40" customFormat="1" ht="28.5" customHeight="1">
      <c r="A871" s="52" t="s">
        <v>126</v>
      </c>
      <c r="B871" s="37" t="s">
        <v>803</v>
      </c>
      <c r="C871" s="106"/>
      <c r="D871" s="106"/>
      <c r="E871" s="106"/>
      <c r="F871" s="106"/>
      <c r="G871" s="106"/>
      <c r="H871" s="106"/>
      <c r="I871" s="43"/>
      <c r="J871" s="43"/>
      <c r="K871" s="43"/>
      <c r="L871" s="39"/>
    </row>
    <row r="872" spans="1:12" s="40" customFormat="1" ht="21.75" customHeight="1">
      <c r="A872" s="42"/>
      <c r="B872" s="82" t="s">
        <v>804</v>
      </c>
      <c r="C872" s="82"/>
      <c r="D872" s="82"/>
      <c r="E872" s="82"/>
      <c r="F872" s="82"/>
      <c r="G872" s="82"/>
      <c r="H872" s="82"/>
      <c r="I872" s="82"/>
      <c r="J872" s="82"/>
      <c r="K872" s="82"/>
      <c r="L872" s="39"/>
    </row>
    <row r="873" spans="1:12" s="40" customFormat="1" ht="23.25" customHeight="1">
      <c r="A873" s="52"/>
      <c r="B873" s="843" t="s">
        <v>805</v>
      </c>
      <c r="C873" s="843"/>
      <c r="D873" s="843"/>
      <c r="E873" s="843"/>
      <c r="F873" s="843"/>
      <c r="G873" s="843"/>
      <c r="H873" s="843"/>
      <c r="I873" s="843"/>
      <c r="J873" s="843"/>
      <c r="K873" s="843"/>
      <c r="L873" s="39"/>
    </row>
    <row r="874" spans="1:12" s="40" customFormat="1" ht="19.5" customHeight="1">
      <c r="A874" s="52" t="s">
        <v>169</v>
      </c>
      <c r="B874" s="37" t="s">
        <v>806</v>
      </c>
      <c r="C874" s="106"/>
      <c r="D874" s="106"/>
      <c r="E874" s="106"/>
      <c r="F874" s="106"/>
      <c r="G874" s="106"/>
      <c r="H874" s="106"/>
      <c r="I874" s="43"/>
      <c r="J874" s="43"/>
      <c r="K874" s="43"/>
      <c r="L874" s="39"/>
    </row>
    <row r="875" spans="1:12" s="40" customFormat="1" ht="65.25" customHeight="1">
      <c r="A875" s="52"/>
      <c r="B875" s="843" t="s">
        <v>807</v>
      </c>
      <c r="C875" s="843"/>
      <c r="D875" s="843"/>
      <c r="E875" s="843"/>
      <c r="F875" s="843"/>
      <c r="G875" s="843"/>
      <c r="H875" s="843"/>
      <c r="I875" s="843"/>
      <c r="J875" s="843"/>
      <c r="K875" s="843"/>
      <c r="L875" s="39"/>
    </row>
    <row r="876" spans="2:12" s="40" customFormat="1" ht="34.5" customHeight="1">
      <c r="B876" s="833" t="s">
        <v>808</v>
      </c>
      <c r="C876" s="833"/>
      <c r="D876" s="833"/>
      <c r="E876" s="833"/>
      <c r="F876" s="833"/>
      <c r="G876" s="833"/>
      <c r="H876" s="833"/>
      <c r="I876" s="833"/>
      <c r="J876" s="834"/>
      <c r="K876" s="834"/>
      <c r="L876" s="39"/>
    </row>
    <row r="877" spans="1:12" s="40" customFormat="1" ht="45" customHeight="1">
      <c r="A877" s="52"/>
      <c r="B877" s="843" t="s">
        <v>809</v>
      </c>
      <c r="C877" s="843"/>
      <c r="D877" s="843"/>
      <c r="E877" s="843"/>
      <c r="F877" s="843"/>
      <c r="G877" s="843"/>
      <c r="H877" s="843"/>
      <c r="I877" s="843"/>
      <c r="J877" s="843"/>
      <c r="K877" s="843"/>
      <c r="L877" s="39"/>
    </row>
    <row r="878" spans="1:12" s="40" customFormat="1" ht="65.25" customHeight="1">
      <c r="A878" s="52"/>
      <c r="B878" s="843" t="s">
        <v>810</v>
      </c>
      <c r="C878" s="843"/>
      <c r="D878" s="843"/>
      <c r="E878" s="843"/>
      <c r="F878" s="843"/>
      <c r="G878" s="843"/>
      <c r="H878" s="843"/>
      <c r="I878" s="843"/>
      <c r="J878" s="843"/>
      <c r="K878" s="843"/>
      <c r="L878" s="39"/>
    </row>
    <row r="879" spans="1:12" s="67" customFormat="1" ht="19.5" customHeight="1">
      <c r="A879" s="274"/>
      <c r="B879" s="77" t="s">
        <v>811</v>
      </c>
      <c r="C879" s="107"/>
      <c r="D879" s="107"/>
      <c r="E879" s="107"/>
      <c r="F879" s="107"/>
      <c r="G879" s="107"/>
      <c r="H879" s="107"/>
      <c r="I879" s="57"/>
      <c r="J879" s="57"/>
      <c r="K879" s="57"/>
      <c r="L879" s="66"/>
    </row>
    <row r="880" spans="1:12" s="40" customFormat="1" ht="45" customHeight="1">
      <c r="A880" s="52"/>
      <c r="B880" s="843" t="s">
        <v>812</v>
      </c>
      <c r="C880" s="843"/>
      <c r="D880" s="843"/>
      <c r="E880" s="843"/>
      <c r="F880" s="843"/>
      <c r="G880" s="843"/>
      <c r="H880" s="843"/>
      <c r="I880" s="843"/>
      <c r="J880" s="843"/>
      <c r="K880" s="843"/>
      <c r="L880" s="39"/>
    </row>
    <row r="881" spans="2:12" s="40" customFormat="1" ht="34.5" customHeight="1">
      <c r="B881" s="833" t="s">
        <v>813</v>
      </c>
      <c r="C881" s="833"/>
      <c r="D881" s="833"/>
      <c r="E881" s="833"/>
      <c r="F881" s="833"/>
      <c r="G881" s="833"/>
      <c r="H881" s="833"/>
      <c r="I881" s="833"/>
      <c r="J881" s="834"/>
      <c r="K881" s="834"/>
      <c r="L881" s="39"/>
    </row>
    <row r="882" spans="1:12" s="40" customFormat="1" ht="15" customHeight="1">
      <c r="A882" s="42"/>
      <c r="B882" s="117" t="s">
        <v>814</v>
      </c>
      <c r="C882" s="82"/>
      <c r="D882" s="82"/>
      <c r="E882" s="82"/>
      <c r="F882" s="82"/>
      <c r="G882" s="82"/>
      <c r="H882" s="82"/>
      <c r="I882" s="82"/>
      <c r="J882" s="82"/>
      <c r="K882" s="82"/>
      <c r="L882" s="39"/>
    </row>
    <row r="883" spans="1:12" s="40" customFormat="1" ht="15" customHeight="1" hidden="1">
      <c r="A883" s="42"/>
      <c r="B883" s="275" t="s">
        <v>815</v>
      </c>
      <c r="C883" s="82"/>
      <c r="D883" s="82"/>
      <c r="E883" s="82"/>
      <c r="F883" s="82"/>
      <c r="G883" s="82"/>
      <c r="H883" s="82"/>
      <c r="I883" s="82"/>
      <c r="J883" s="82"/>
      <c r="K883" s="82"/>
      <c r="L883" s="39"/>
    </row>
    <row r="884" spans="1:12" s="40" customFormat="1" ht="33.75" customHeight="1">
      <c r="A884" s="45"/>
      <c r="B884" s="833" t="s">
        <v>816</v>
      </c>
      <c r="C884" s="833"/>
      <c r="D884" s="833"/>
      <c r="E884" s="833"/>
      <c r="F884" s="833"/>
      <c r="G884" s="833"/>
      <c r="H884" s="833"/>
      <c r="I884" s="833"/>
      <c r="J884" s="834"/>
      <c r="K884" s="834"/>
      <c r="L884" s="39"/>
    </row>
    <row r="885" spans="1:12" s="40" customFormat="1" ht="33.75" customHeight="1">
      <c r="A885" s="45"/>
      <c r="B885" s="833" t="s">
        <v>817</v>
      </c>
      <c r="C885" s="833"/>
      <c r="D885" s="833"/>
      <c r="E885" s="833"/>
      <c r="F885" s="833"/>
      <c r="G885" s="833"/>
      <c r="H885" s="833"/>
      <c r="I885" s="833"/>
      <c r="J885" s="834"/>
      <c r="K885" s="834"/>
      <c r="L885" s="39"/>
    </row>
    <row r="886" spans="1:12" s="40" customFormat="1" ht="33.75" customHeight="1">
      <c r="A886" s="45"/>
      <c r="B886" s="258"/>
      <c r="C886" s="258"/>
      <c r="D886" s="258"/>
      <c r="E886" s="258"/>
      <c r="F886" s="258"/>
      <c r="G886" s="258"/>
      <c r="H886" s="258"/>
      <c r="I886" s="258"/>
      <c r="J886" s="273"/>
      <c r="K886" s="273"/>
      <c r="L886" s="39"/>
    </row>
    <row r="887" spans="2:12" s="40" customFormat="1" ht="33" customHeight="1">
      <c r="B887" s="2"/>
      <c r="C887" s="2"/>
      <c r="D887" s="2"/>
      <c r="E887" s="2"/>
      <c r="F887" s="276"/>
      <c r="G887" s="276"/>
      <c r="H887" s="2"/>
      <c r="I887" s="277" t="s">
        <v>818</v>
      </c>
      <c r="J887" s="278"/>
      <c r="K887" s="277" t="s">
        <v>819</v>
      </c>
      <c r="L887" s="39"/>
    </row>
    <row r="888" spans="2:12" s="40" customFormat="1" ht="27.75" customHeight="1">
      <c r="B888" s="844" t="s">
        <v>1244</v>
      </c>
      <c r="C888" s="844"/>
      <c r="D888" s="844"/>
      <c r="E888" s="844"/>
      <c r="F888" s="2"/>
      <c r="G888" s="2"/>
      <c r="H888" s="2"/>
      <c r="J888" s="2"/>
      <c r="L888" s="39"/>
    </row>
    <row r="889" spans="2:12" s="40" customFormat="1" ht="15" customHeight="1">
      <c r="B889" s="2"/>
      <c r="C889" s="2" t="s">
        <v>820</v>
      </c>
      <c r="D889" s="2"/>
      <c r="E889" s="2"/>
      <c r="F889" s="2"/>
      <c r="G889" s="2"/>
      <c r="H889" s="2"/>
      <c r="I889" s="279">
        <v>-300</v>
      </c>
      <c r="J889" s="2"/>
      <c r="K889" s="34">
        <f>('[1]cctc'!E21-'[1]cctc'!E12-'[1]cctc'!E14)*3%</f>
        <v>867613041.3</v>
      </c>
      <c r="L889" s="39"/>
    </row>
    <row r="890" spans="2:12" s="40" customFormat="1" ht="15" customHeight="1" thickBot="1">
      <c r="B890" s="2"/>
      <c r="C890" s="2" t="s">
        <v>820</v>
      </c>
      <c r="D890" s="2"/>
      <c r="E890" s="2"/>
      <c r="F890" s="2"/>
      <c r="G890" s="2"/>
      <c r="H890" s="2"/>
      <c r="I890" s="280" t="s">
        <v>821</v>
      </c>
      <c r="J890" s="2"/>
      <c r="K890" s="260">
        <f>-K889</f>
        <v>-867613041.3</v>
      </c>
      <c r="L890" s="39"/>
    </row>
    <row r="891" spans="2:12" s="40" customFormat="1" ht="15" customHeight="1" hidden="1">
      <c r="B891" s="281" t="s">
        <v>822</v>
      </c>
      <c r="C891" s="281"/>
      <c r="D891" s="281"/>
      <c r="E891" s="281"/>
      <c r="I891" s="282"/>
      <c r="J891" s="282"/>
      <c r="K891" s="282"/>
      <c r="L891" s="39"/>
    </row>
    <row r="892" spans="2:12" s="40" customFormat="1" ht="31.5" customHeight="1" hidden="1">
      <c r="B892" s="845" t="s">
        <v>823</v>
      </c>
      <c r="C892" s="845"/>
      <c r="D892" s="845"/>
      <c r="E892" s="845"/>
      <c r="I892" s="282"/>
      <c r="J892" s="282"/>
      <c r="K892" s="282"/>
      <c r="L892" s="39"/>
    </row>
    <row r="893" spans="2:12" s="40" customFormat="1" ht="15" customHeight="1" hidden="1">
      <c r="B893" s="40" t="s">
        <v>820</v>
      </c>
      <c r="I893" s="283">
        <v>-300</v>
      </c>
      <c r="J893" s="282"/>
      <c r="K893" s="282"/>
      <c r="L893" s="39"/>
    </row>
    <row r="894" spans="2:12" s="40" customFormat="1" ht="15" customHeight="1" hidden="1">
      <c r="B894" s="281" t="s">
        <v>824</v>
      </c>
      <c r="C894" s="281"/>
      <c r="D894" s="281"/>
      <c r="E894" s="281"/>
      <c r="I894" s="282"/>
      <c r="J894" s="282"/>
      <c r="K894" s="282"/>
      <c r="L894" s="39"/>
    </row>
    <row r="895" spans="9:12" s="40" customFormat="1" ht="15" customHeight="1" hidden="1">
      <c r="I895" s="282"/>
      <c r="J895" s="282"/>
      <c r="K895" s="282"/>
      <c r="L895" s="39"/>
    </row>
    <row r="896" spans="2:12" s="40" customFormat="1" ht="48" customHeight="1" thickTop="1">
      <c r="B896" s="833" t="s">
        <v>825</v>
      </c>
      <c r="C896" s="833"/>
      <c r="D896" s="833"/>
      <c r="E896" s="833"/>
      <c r="F896" s="833"/>
      <c r="G896" s="833"/>
      <c r="H896" s="833"/>
      <c r="I896" s="833"/>
      <c r="J896" s="834"/>
      <c r="K896" s="834"/>
      <c r="L896" s="39"/>
    </row>
    <row r="897" spans="1:12" s="40" customFormat="1" ht="15" customHeight="1">
      <c r="A897" s="45"/>
      <c r="B897" s="117" t="s">
        <v>826</v>
      </c>
      <c r="C897" s="45"/>
      <c r="D897" s="45"/>
      <c r="E897" s="45"/>
      <c r="F897" s="45"/>
      <c r="G897" s="45"/>
      <c r="H897" s="45"/>
      <c r="I897" s="45"/>
      <c r="J897" s="284"/>
      <c r="K897" s="284"/>
      <c r="L897" s="39"/>
    </row>
    <row r="898" spans="1:12" s="40" customFormat="1" ht="51.75" customHeight="1">
      <c r="A898" s="45"/>
      <c r="B898" s="833" t="s">
        <v>827</v>
      </c>
      <c r="C898" s="833"/>
      <c r="D898" s="833"/>
      <c r="E898" s="833"/>
      <c r="F898" s="833"/>
      <c r="G898" s="833"/>
      <c r="H898" s="833"/>
      <c r="I898" s="833"/>
      <c r="J898" s="834"/>
      <c r="K898" s="834"/>
      <c r="L898" s="39"/>
    </row>
    <row r="899" spans="1:12" s="40" customFormat="1" ht="34.5" customHeight="1">
      <c r="A899" s="45"/>
      <c r="B899" s="833" t="s">
        <v>828</v>
      </c>
      <c r="C899" s="833"/>
      <c r="D899" s="833"/>
      <c r="E899" s="833"/>
      <c r="F899" s="833"/>
      <c r="G899" s="833"/>
      <c r="H899" s="833"/>
      <c r="I899" s="833"/>
      <c r="J899" s="834"/>
      <c r="K899" s="834"/>
      <c r="L899" s="39"/>
    </row>
    <row r="900" spans="1:12" s="40" customFormat="1" ht="15" customHeight="1">
      <c r="A900" s="45"/>
      <c r="B900" s="117" t="s">
        <v>829</v>
      </c>
      <c r="C900" s="45"/>
      <c r="D900" s="45"/>
      <c r="E900" s="45"/>
      <c r="F900" s="45"/>
      <c r="G900" s="45"/>
      <c r="H900" s="45"/>
      <c r="I900" s="45"/>
      <c r="J900" s="45"/>
      <c r="K900" s="45"/>
      <c r="L900" s="39"/>
    </row>
    <row r="901" spans="1:12" s="40" customFormat="1" ht="21" customHeight="1" hidden="1">
      <c r="A901" s="45"/>
      <c r="B901" s="833" t="s">
        <v>830</v>
      </c>
      <c r="C901" s="833"/>
      <c r="D901" s="833"/>
      <c r="E901" s="833"/>
      <c r="F901" s="833"/>
      <c r="G901" s="833"/>
      <c r="H901" s="833"/>
      <c r="I901" s="833"/>
      <c r="J901" s="834"/>
      <c r="K901" s="834"/>
      <c r="L901" s="39"/>
    </row>
    <row r="902" spans="1:12" s="40" customFormat="1" ht="34.5" customHeight="1">
      <c r="A902" s="45"/>
      <c r="B902" s="833" t="s">
        <v>831</v>
      </c>
      <c r="C902" s="833"/>
      <c r="D902" s="833"/>
      <c r="E902" s="833"/>
      <c r="F902" s="833"/>
      <c r="G902" s="833"/>
      <c r="H902" s="833"/>
      <c r="I902" s="833"/>
      <c r="J902" s="834"/>
      <c r="K902" s="834"/>
      <c r="L902" s="39"/>
    </row>
    <row r="903" spans="1:12" s="40" customFormat="1" ht="15" customHeight="1" hidden="1">
      <c r="A903" s="42"/>
      <c r="B903" s="82" t="s">
        <v>832</v>
      </c>
      <c r="C903" s="82"/>
      <c r="D903" s="82"/>
      <c r="E903" s="82"/>
      <c r="F903" s="82"/>
      <c r="G903" s="82"/>
      <c r="H903" s="82"/>
      <c r="I903" s="82"/>
      <c r="J903" s="82"/>
      <c r="K903" s="82"/>
      <c r="L903" s="39"/>
    </row>
    <row r="904" spans="1:12" s="40" customFormat="1" ht="34.5" customHeight="1" hidden="1">
      <c r="A904" s="45"/>
      <c r="B904" s="833" t="s">
        <v>833</v>
      </c>
      <c r="C904" s="833"/>
      <c r="D904" s="833"/>
      <c r="E904" s="833"/>
      <c r="F904" s="833"/>
      <c r="G904" s="833"/>
      <c r="H904" s="833"/>
      <c r="I904" s="833"/>
      <c r="J904" s="834"/>
      <c r="K904" s="834"/>
      <c r="L904" s="39"/>
    </row>
    <row r="905" spans="1:12" s="40" customFormat="1" ht="65.25" customHeight="1" hidden="1">
      <c r="A905" s="52"/>
      <c r="B905" s="843" t="s">
        <v>834</v>
      </c>
      <c r="C905" s="843"/>
      <c r="D905" s="843"/>
      <c r="E905" s="843"/>
      <c r="F905" s="843"/>
      <c r="G905" s="843"/>
      <c r="H905" s="843"/>
      <c r="I905" s="843"/>
      <c r="J905" s="843"/>
      <c r="K905" s="843"/>
      <c r="L905" s="39"/>
    </row>
    <row r="906" spans="1:12" s="40" customFormat="1" ht="15" customHeight="1" hidden="1">
      <c r="A906" s="45"/>
      <c r="B906" s="45"/>
      <c r="C906" s="45"/>
      <c r="D906" s="45"/>
      <c r="E906" s="45"/>
      <c r="F906" s="45"/>
      <c r="G906" s="45"/>
      <c r="H906" s="45"/>
      <c r="I906" s="45"/>
      <c r="J906" s="45"/>
      <c r="K906" s="285" t="s">
        <v>820</v>
      </c>
      <c r="L906" s="39"/>
    </row>
    <row r="907" spans="1:12" s="40" customFormat="1" ht="15" customHeight="1" hidden="1">
      <c r="A907" s="45"/>
      <c r="B907" s="45"/>
      <c r="C907" s="45"/>
      <c r="D907" s="45"/>
      <c r="E907" s="286"/>
      <c r="F907" s="45"/>
      <c r="G907" s="286" t="s">
        <v>835</v>
      </c>
      <c r="H907" s="45"/>
      <c r="I907" s="286" t="s">
        <v>836</v>
      </c>
      <c r="J907" s="45"/>
      <c r="K907" s="286" t="s">
        <v>819</v>
      </c>
      <c r="L907" s="39"/>
    </row>
    <row r="908" spans="1:12" s="40" customFormat="1" ht="15" customHeight="1" hidden="1">
      <c r="A908" s="45"/>
      <c r="B908" s="45"/>
      <c r="C908" s="45"/>
      <c r="D908" s="45"/>
      <c r="E908" s="45"/>
      <c r="F908" s="45"/>
      <c r="G908" s="45"/>
      <c r="H908" s="45"/>
      <c r="I908" s="45"/>
      <c r="J908" s="45"/>
      <c r="K908" s="45"/>
      <c r="L908" s="39"/>
    </row>
    <row r="909" spans="1:12" s="40" customFormat="1" ht="15" customHeight="1" hidden="1">
      <c r="A909" s="45"/>
      <c r="B909" s="45" t="s">
        <v>560</v>
      </c>
      <c r="C909" s="45"/>
      <c r="D909" s="45"/>
      <c r="E909" s="287"/>
      <c r="F909" s="270"/>
      <c r="G909" s="287" t="s">
        <v>837</v>
      </c>
      <c r="H909" s="45"/>
      <c r="I909" s="287" t="s">
        <v>837</v>
      </c>
      <c r="J909" s="45"/>
      <c r="K909" s="45"/>
      <c r="L909" s="39"/>
    </row>
    <row r="910" spans="1:12" s="40" customFormat="1" ht="15" customHeight="1" hidden="1">
      <c r="A910" s="45"/>
      <c r="B910" s="45"/>
      <c r="C910" s="45"/>
      <c r="D910" s="45"/>
      <c r="E910" s="287"/>
      <c r="F910" s="270"/>
      <c r="G910" s="287" t="s">
        <v>838</v>
      </c>
      <c r="H910" s="45"/>
      <c r="I910" s="287" t="s">
        <v>838</v>
      </c>
      <c r="J910" s="45"/>
      <c r="K910" s="45"/>
      <c r="L910" s="39"/>
    </row>
    <row r="911" spans="1:12" s="40" customFormat="1" ht="15" customHeight="1" hidden="1">
      <c r="A911" s="45"/>
      <c r="B911" s="45" t="s">
        <v>839</v>
      </c>
      <c r="C911" s="45"/>
      <c r="D911" s="45"/>
      <c r="E911" s="287"/>
      <c r="F911" s="270"/>
      <c r="G911" s="287" t="s">
        <v>837</v>
      </c>
      <c r="H911" s="45"/>
      <c r="I911" s="287" t="s">
        <v>837</v>
      </c>
      <c r="J911" s="45"/>
      <c r="K911" s="45"/>
      <c r="L911" s="39"/>
    </row>
    <row r="912" spans="1:12" s="40" customFormat="1" ht="15" customHeight="1" hidden="1">
      <c r="A912" s="45"/>
      <c r="B912" s="45"/>
      <c r="C912" s="45"/>
      <c r="D912" s="45"/>
      <c r="E912" s="287"/>
      <c r="F912" s="270"/>
      <c r="G912" s="287" t="s">
        <v>838</v>
      </c>
      <c r="H912" s="45"/>
      <c r="I912" s="287" t="s">
        <v>838</v>
      </c>
      <c r="J912" s="45"/>
      <c r="K912" s="45"/>
      <c r="L912" s="39"/>
    </row>
    <row r="913" spans="1:12" s="67" customFormat="1" ht="19.5" customHeight="1">
      <c r="A913" s="274"/>
      <c r="B913" s="77" t="s">
        <v>840</v>
      </c>
      <c r="C913" s="107"/>
      <c r="D913" s="107"/>
      <c r="E913" s="107"/>
      <c r="F913" s="107"/>
      <c r="G913" s="107"/>
      <c r="H913" s="107"/>
      <c r="I913" s="57"/>
      <c r="J913" s="57"/>
      <c r="K913" s="57"/>
      <c r="L913" s="66"/>
    </row>
    <row r="914" spans="1:11" ht="34.5" customHeight="1">
      <c r="A914" s="45"/>
      <c r="B914" s="833" t="s">
        <v>841</v>
      </c>
      <c r="C914" s="833"/>
      <c r="D914" s="833"/>
      <c r="E914" s="833"/>
      <c r="F914" s="833"/>
      <c r="G914" s="833"/>
      <c r="H914" s="833"/>
      <c r="I914" s="833"/>
      <c r="J914" s="834"/>
      <c r="K914" s="834"/>
    </row>
    <row r="915" spans="1:11" ht="68.25" customHeight="1" hidden="1">
      <c r="A915" s="45"/>
      <c r="B915" s="833" t="s">
        <v>842</v>
      </c>
      <c r="C915" s="833"/>
      <c r="D915" s="833"/>
      <c r="E915" s="833"/>
      <c r="F915" s="833"/>
      <c r="G915" s="833"/>
      <c r="H915" s="833"/>
      <c r="I915" s="833"/>
      <c r="J915" s="834"/>
      <c r="K915" s="834"/>
    </row>
    <row r="916" spans="1:11" ht="78.75" customHeight="1" hidden="1">
      <c r="A916" s="45"/>
      <c r="B916" s="833" t="s">
        <v>843</v>
      </c>
      <c r="C916" s="833"/>
      <c r="D916" s="833"/>
      <c r="E916" s="833"/>
      <c r="F916" s="833"/>
      <c r="G916" s="833"/>
      <c r="H916" s="833"/>
      <c r="I916" s="833"/>
      <c r="J916" s="834"/>
      <c r="K916" s="834"/>
    </row>
    <row r="917" spans="1:12" s="67" customFormat="1" ht="19.5" customHeight="1">
      <c r="A917" s="274" t="s">
        <v>186</v>
      </c>
      <c r="B917" s="77" t="s">
        <v>844</v>
      </c>
      <c r="C917" s="107"/>
      <c r="D917" s="107"/>
      <c r="E917" s="107"/>
      <c r="F917" s="107"/>
      <c r="G917" s="107"/>
      <c r="H917" s="107"/>
      <c r="I917" s="57"/>
      <c r="J917" s="57"/>
      <c r="K917" s="57"/>
      <c r="L917" s="66"/>
    </row>
    <row r="918" spans="1:11" ht="63.75" customHeight="1">
      <c r="A918" s="45"/>
      <c r="B918" s="833" t="s">
        <v>845</v>
      </c>
      <c r="C918" s="833"/>
      <c r="D918" s="833"/>
      <c r="E918" s="833"/>
      <c r="F918" s="833"/>
      <c r="G918" s="833"/>
      <c r="H918" s="833"/>
      <c r="I918" s="833"/>
      <c r="J918" s="834"/>
      <c r="K918" s="834"/>
    </row>
    <row r="919" spans="1:12" s="40" customFormat="1" ht="15" customHeight="1">
      <c r="A919" s="45"/>
      <c r="B919" s="117" t="s">
        <v>59</v>
      </c>
      <c r="C919" s="45"/>
      <c r="D919" s="45"/>
      <c r="E919" s="45"/>
      <c r="F919" s="45"/>
      <c r="G919" s="45"/>
      <c r="H919" s="45"/>
      <c r="I919" s="45"/>
      <c r="J919" s="45"/>
      <c r="K919" s="45"/>
      <c r="L919" s="39"/>
    </row>
    <row r="920" spans="1:11" ht="45" customHeight="1">
      <c r="A920" s="45"/>
      <c r="B920" s="833" t="s">
        <v>846</v>
      </c>
      <c r="C920" s="833"/>
      <c r="D920" s="833"/>
      <c r="E920" s="833"/>
      <c r="F920" s="833"/>
      <c r="G920" s="833"/>
      <c r="H920" s="833"/>
      <c r="I920" s="833"/>
      <c r="J920" s="834"/>
      <c r="K920" s="834"/>
    </row>
    <row r="921" spans="1:12" s="40" customFormat="1" ht="15" customHeight="1">
      <c r="A921" s="45"/>
      <c r="B921" s="117" t="s">
        <v>385</v>
      </c>
      <c r="C921" s="45"/>
      <c r="D921" s="45"/>
      <c r="E921" s="45"/>
      <c r="F921" s="45"/>
      <c r="G921" s="45"/>
      <c r="H921" s="45"/>
      <c r="I921" s="45"/>
      <c r="J921" s="45"/>
      <c r="K921" s="45"/>
      <c r="L921" s="39"/>
    </row>
    <row r="922" spans="1:11" ht="34.5" customHeight="1">
      <c r="A922" s="45"/>
      <c r="B922" s="833" t="s">
        <v>847</v>
      </c>
      <c r="C922" s="833"/>
      <c r="D922" s="833"/>
      <c r="E922" s="833"/>
      <c r="F922" s="833"/>
      <c r="G922" s="833"/>
      <c r="H922" s="833"/>
      <c r="I922" s="833"/>
      <c r="J922" s="834"/>
      <c r="K922" s="834"/>
    </row>
    <row r="923" spans="1:12" s="40" customFormat="1" ht="15" customHeight="1" hidden="1">
      <c r="A923" s="45"/>
      <c r="B923" s="117"/>
      <c r="C923" s="45"/>
      <c r="D923" s="45"/>
      <c r="E923" s="45"/>
      <c r="F923" s="45"/>
      <c r="G923" s="45"/>
      <c r="H923" s="45"/>
      <c r="I923" s="45"/>
      <c r="J923" s="45"/>
      <c r="K923" s="45"/>
      <c r="L923" s="39"/>
    </row>
    <row r="924" spans="1:12" s="40" customFormat="1" ht="15" customHeight="1" hidden="1">
      <c r="A924" s="45"/>
      <c r="B924" s="840" t="s">
        <v>848</v>
      </c>
      <c r="C924" s="840"/>
      <c r="D924" s="840"/>
      <c r="E924" s="840"/>
      <c r="F924" s="840"/>
      <c r="G924" s="840"/>
      <c r="H924" s="840"/>
      <c r="I924" s="840"/>
      <c r="J924" s="841"/>
      <c r="K924" s="841"/>
      <c r="L924" s="39"/>
    </row>
    <row r="925" spans="1:12" s="40" customFormat="1" ht="15" customHeight="1" hidden="1">
      <c r="A925" s="45"/>
      <c r="B925" s="288"/>
      <c r="C925" s="288"/>
      <c r="D925" s="288"/>
      <c r="E925" s="288"/>
      <c r="F925" s="288"/>
      <c r="G925" s="288"/>
      <c r="H925" s="288"/>
      <c r="I925" s="288"/>
      <c r="J925" s="288"/>
      <c r="K925" s="289" t="s">
        <v>820</v>
      </c>
      <c r="L925" s="39"/>
    </row>
    <row r="926" spans="1:12" s="40" customFormat="1" ht="15" customHeight="1" hidden="1">
      <c r="A926" s="45"/>
      <c r="B926" s="290"/>
      <c r="C926" s="290"/>
      <c r="D926" s="290"/>
      <c r="E926" s="290"/>
      <c r="F926" s="291"/>
      <c r="G926" s="842" t="s">
        <v>849</v>
      </c>
      <c r="H926" s="842"/>
      <c r="I926" s="842"/>
      <c r="J926" s="842"/>
      <c r="K926" s="842"/>
      <c r="L926" s="39"/>
    </row>
    <row r="927" spans="1:12" s="40" customFormat="1" ht="15" customHeight="1" hidden="1">
      <c r="A927" s="45"/>
      <c r="B927" s="290"/>
      <c r="C927" s="290" t="s">
        <v>37</v>
      </c>
      <c r="D927" s="290"/>
      <c r="E927" s="292" t="s">
        <v>850</v>
      </c>
      <c r="F927" s="293" t="s">
        <v>851</v>
      </c>
      <c r="G927" s="292" t="s">
        <v>852</v>
      </c>
      <c r="H927" s="294"/>
      <c r="I927" s="294" t="s">
        <v>853</v>
      </c>
      <c r="J927" s="294"/>
      <c r="K927" s="294" t="s">
        <v>854</v>
      </c>
      <c r="L927" s="39"/>
    </row>
    <row r="928" spans="1:12" s="40" customFormat="1" ht="15" customHeight="1" hidden="1">
      <c r="A928" s="45"/>
      <c r="B928" s="290" t="s">
        <v>855</v>
      </c>
      <c r="C928" s="290"/>
      <c r="D928" s="290"/>
      <c r="E928" s="290"/>
      <c r="F928" s="290"/>
      <c r="G928" s="290"/>
      <c r="H928" s="290"/>
      <c r="I928" s="290"/>
      <c r="J928" s="290"/>
      <c r="K928" s="290"/>
      <c r="L928" s="39"/>
    </row>
    <row r="929" spans="1:12" s="40" customFormat="1" ht="15" customHeight="1" hidden="1">
      <c r="A929" s="45"/>
      <c r="B929" s="290" t="s">
        <v>856</v>
      </c>
      <c r="C929" s="290"/>
      <c r="D929" s="290"/>
      <c r="E929" s="290"/>
      <c r="F929" s="290"/>
      <c r="G929" s="290"/>
      <c r="H929" s="290"/>
      <c r="I929" s="290"/>
      <c r="J929" s="290"/>
      <c r="K929" s="290"/>
      <c r="L929" s="39"/>
    </row>
    <row r="930" spans="1:12" s="67" customFormat="1" ht="19.5" customHeight="1">
      <c r="A930" s="274" t="s">
        <v>205</v>
      </c>
      <c r="B930" s="77" t="s">
        <v>857</v>
      </c>
      <c r="C930" s="107"/>
      <c r="D930" s="107"/>
      <c r="E930" s="107"/>
      <c r="F930" s="107"/>
      <c r="G930" s="107"/>
      <c r="H930" s="107"/>
      <c r="I930" s="57"/>
      <c r="J930" s="57"/>
      <c r="K930" s="57"/>
      <c r="L930" s="66"/>
    </row>
    <row r="931" spans="1:11" ht="50.25" customHeight="1">
      <c r="A931" s="45"/>
      <c r="B931" s="833" t="s">
        <v>858</v>
      </c>
      <c r="C931" s="833"/>
      <c r="D931" s="833"/>
      <c r="E931" s="833"/>
      <c r="F931" s="833"/>
      <c r="G931" s="833"/>
      <c r="H931" s="833"/>
      <c r="I931" s="833"/>
      <c r="J931" s="834"/>
      <c r="K931" s="834"/>
    </row>
    <row r="932" spans="1:11" ht="50.25" customHeight="1">
      <c r="A932" s="45"/>
      <c r="B932" s="833" t="s">
        <v>859</v>
      </c>
      <c r="C932" s="833"/>
      <c r="D932" s="833"/>
      <c r="E932" s="833"/>
      <c r="F932" s="833"/>
      <c r="G932" s="833"/>
      <c r="H932" s="833"/>
      <c r="I932" s="833"/>
      <c r="J932" s="834"/>
      <c r="K932" s="834"/>
    </row>
    <row r="933" spans="1:11" ht="33.75" customHeight="1">
      <c r="A933" s="45"/>
      <c r="B933" s="833" t="s">
        <v>860</v>
      </c>
      <c r="C933" s="833"/>
      <c r="D933" s="833"/>
      <c r="E933" s="833"/>
      <c r="F933" s="833"/>
      <c r="G933" s="833"/>
      <c r="H933" s="833"/>
      <c r="I933" s="833"/>
      <c r="J933" s="834"/>
      <c r="K933" s="834"/>
    </row>
    <row r="934" spans="1:12" s="40" customFormat="1" ht="15" customHeight="1">
      <c r="A934" s="45"/>
      <c r="B934" s="45"/>
      <c r="C934" s="45"/>
      <c r="D934" s="45"/>
      <c r="E934" s="45"/>
      <c r="F934" s="45"/>
      <c r="G934" s="45"/>
      <c r="H934" s="45"/>
      <c r="I934" s="285"/>
      <c r="J934" s="45"/>
      <c r="K934" s="285" t="s">
        <v>820</v>
      </c>
      <c r="L934" s="39"/>
    </row>
    <row r="935" spans="1:12" s="40" customFormat="1" ht="15.75" customHeight="1">
      <c r="A935" s="45"/>
      <c r="B935" s="837" t="s">
        <v>1239</v>
      </c>
      <c r="C935" s="837"/>
      <c r="D935" s="615"/>
      <c r="E935" s="809" t="s">
        <v>565</v>
      </c>
      <c r="F935" s="810"/>
      <c r="G935" s="809" t="s">
        <v>861</v>
      </c>
      <c r="H935" s="810"/>
      <c r="I935" s="809" t="s">
        <v>567</v>
      </c>
      <c r="J935" s="212"/>
      <c r="K935" s="809" t="s">
        <v>37</v>
      </c>
      <c r="L935" s="39"/>
    </row>
    <row r="936" spans="1:12" s="40" customFormat="1" ht="15.75" customHeight="1">
      <c r="A936" s="45"/>
      <c r="B936" s="45" t="s">
        <v>862</v>
      </c>
      <c r="C936" s="45"/>
      <c r="D936" s="212"/>
      <c r="E936" s="20">
        <v>33187581771</v>
      </c>
      <c r="F936" s="45"/>
      <c r="G936" s="811">
        <v>1976448972</v>
      </c>
      <c r="H936" s="295"/>
      <c r="I936" s="295">
        <v>0</v>
      </c>
      <c r="J936" s="45"/>
      <c r="K936" s="20">
        <f>SUM(E936:I936)</f>
        <v>35164030743</v>
      </c>
      <c r="L936" s="39"/>
    </row>
    <row r="937" spans="1:12" s="40" customFormat="1" ht="15.75" customHeight="1">
      <c r="A937" s="45"/>
      <c r="B937" s="45" t="s">
        <v>863</v>
      </c>
      <c r="C937" s="45"/>
      <c r="D937" s="212"/>
      <c r="E937" s="20">
        <v>11362516151</v>
      </c>
      <c r="F937" s="45"/>
      <c r="G937" s="295">
        <v>0</v>
      </c>
      <c r="H937" s="295"/>
      <c r="I937" s="295">
        <v>0</v>
      </c>
      <c r="J937" s="45"/>
      <c r="K937" s="20">
        <f>SUM(E937:I937)</f>
        <v>11362516151</v>
      </c>
      <c r="L937" s="39"/>
    </row>
    <row r="938" spans="1:12" s="40" customFormat="1" ht="15.75" customHeight="1" hidden="1">
      <c r="A938" s="45"/>
      <c r="B938" s="45" t="s">
        <v>864</v>
      </c>
      <c r="C938" s="45"/>
      <c r="D938" s="212"/>
      <c r="E938" s="20"/>
      <c r="F938" s="45"/>
      <c r="G938" s="45"/>
      <c r="H938" s="45"/>
      <c r="I938" s="45"/>
      <c r="J938" s="45"/>
      <c r="K938" s="20">
        <f>SUM(E938:I938)</f>
        <v>0</v>
      </c>
      <c r="L938" s="39"/>
    </row>
    <row r="939" spans="1:12" s="40" customFormat="1" ht="15.75" customHeight="1" hidden="1">
      <c r="A939" s="45"/>
      <c r="B939" s="45" t="s">
        <v>865</v>
      </c>
      <c r="C939" s="45"/>
      <c r="D939" s="212"/>
      <c r="E939" s="20"/>
      <c r="F939" s="45"/>
      <c r="G939" s="20"/>
      <c r="H939" s="45"/>
      <c r="I939" s="45"/>
      <c r="J939" s="45"/>
      <c r="K939" s="20">
        <f>SUM(E939:I939)</f>
        <v>0</v>
      </c>
      <c r="L939" s="39"/>
    </row>
    <row r="940" spans="1:12" s="40" customFormat="1" ht="15.75" customHeight="1" hidden="1">
      <c r="A940" s="45"/>
      <c r="B940" s="45" t="s">
        <v>866</v>
      </c>
      <c r="C940" s="45"/>
      <c r="D940" s="212"/>
      <c r="E940" s="20"/>
      <c r="F940" s="45"/>
      <c r="G940" s="20"/>
      <c r="H940" s="45"/>
      <c r="I940" s="45"/>
      <c r="J940" s="45"/>
      <c r="K940" s="20">
        <f>SUM(E940:I940)</f>
        <v>0</v>
      </c>
      <c r="L940" s="39"/>
    </row>
    <row r="941" spans="1:12" s="40" customFormat="1" ht="15.75" customHeight="1" thickBot="1">
      <c r="A941" s="296"/>
      <c r="B941" s="614"/>
      <c r="C941" s="614" t="s">
        <v>28</v>
      </c>
      <c r="D941" s="812"/>
      <c r="E941" s="297">
        <f aca="true" t="shared" si="6" ref="E941:K941">SUM(E936:E940)</f>
        <v>44550097922</v>
      </c>
      <c r="F941" s="297">
        <f t="shared" si="6"/>
        <v>0</v>
      </c>
      <c r="G941" s="297">
        <f t="shared" si="6"/>
        <v>1976448972</v>
      </c>
      <c r="H941" s="297">
        <f t="shared" si="6"/>
        <v>0</v>
      </c>
      <c r="I941" s="297">
        <f t="shared" si="6"/>
        <v>0</v>
      </c>
      <c r="J941" s="297">
        <f t="shared" si="6"/>
        <v>0</v>
      </c>
      <c r="K941" s="297">
        <f t="shared" si="6"/>
        <v>46526546894</v>
      </c>
      <c r="L941" s="99">
        <f>K941-'[1]cctc'!E26</f>
        <v>-8001797202</v>
      </c>
    </row>
    <row r="942" spans="1:11" s="39" customFormat="1" ht="15.75" customHeight="1" hidden="1">
      <c r="A942" s="45"/>
      <c r="B942" s="838" t="s">
        <v>855</v>
      </c>
      <c r="C942" s="839"/>
      <c r="D942" s="839"/>
      <c r="E942" s="45"/>
      <c r="F942" s="45"/>
      <c r="G942" s="45"/>
      <c r="H942" s="45"/>
      <c r="I942" s="45"/>
      <c r="J942" s="45"/>
      <c r="K942" s="45"/>
    </row>
    <row r="943" spans="1:11" ht="19.5" customHeight="1" hidden="1">
      <c r="A943" s="45"/>
      <c r="B943" s="833" t="s">
        <v>867</v>
      </c>
      <c r="C943" s="833"/>
      <c r="D943" s="45"/>
      <c r="E943" s="45"/>
      <c r="F943" s="45"/>
      <c r="G943" s="45"/>
      <c r="H943" s="45"/>
      <c r="I943" s="45"/>
      <c r="J943" s="45"/>
      <c r="K943" s="45"/>
    </row>
    <row r="944" spans="1:11" ht="19.5" customHeight="1" hidden="1">
      <c r="A944" s="45"/>
      <c r="B944" s="45" t="s">
        <v>868</v>
      </c>
      <c r="C944" s="45"/>
      <c r="D944" s="45"/>
      <c r="E944" s="45"/>
      <c r="F944" s="45"/>
      <c r="G944" s="45"/>
      <c r="H944" s="45"/>
      <c r="I944" s="45"/>
      <c r="J944" s="45"/>
      <c r="K944" s="45"/>
    </row>
    <row r="945" spans="1:11" ht="31.5" customHeight="1" hidden="1">
      <c r="A945" s="45"/>
      <c r="B945" s="833" t="s">
        <v>869</v>
      </c>
      <c r="C945" s="833"/>
      <c r="D945" s="45"/>
      <c r="E945" s="45"/>
      <c r="F945" s="45"/>
      <c r="G945" s="45"/>
      <c r="H945" s="45"/>
      <c r="I945" s="45"/>
      <c r="J945" s="45"/>
      <c r="K945" s="45"/>
    </row>
    <row r="946" spans="1:11" ht="19.5" customHeight="1" hidden="1">
      <c r="A946" s="45"/>
      <c r="B946" s="45"/>
      <c r="C946" s="45"/>
      <c r="D946" s="298"/>
      <c r="E946" s="298"/>
      <c r="F946" s="298"/>
      <c r="G946" s="299">
        <f>SUM(G943:G945)</f>
        <v>0</v>
      </c>
      <c r="H946" s="299"/>
      <c r="I946" s="299">
        <f>SUM(I943:I945)</f>
        <v>0</v>
      </c>
      <c r="J946" s="299">
        <f>SUM(J943:J945)</f>
        <v>0</v>
      </c>
      <c r="K946" s="299">
        <f>SUM(K943:K945)</f>
        <v>0</v>
      </c>
    </row>
    <row r="947" spans="1:11" ht="66" customHeight="1" thickTop="1">
      <c r="A947" s="45"/>
      <c r="B947" s="833" t="s">
        <v>870</v>
      </c>
      <c r="C947" s="833"/>
      <c r="D947" s="833"/>
      <c r="E947" s="833"/>
      <c r="F947" s="833"/>
      <c r="G947" s="833"/>
      <c r="H947" s="833"/>
      <c r="I947" s="833"/>
      <c r="J947" s="834"/>
      <c r="K947" s="834"/>
    </row>
    <row r="948" spans="1:11" ht="19.5" customHeight="1">
      <c r="A948" s="45"/>
      <c r="B948" s="296" t="s">
        <v>871</v>
      </c>
      <c r="C948" s="45"/>
      <c r="D948" s="45"/>
      <c r="E948" s="45"/>
      <c r="F948" s="45"/>
      <c r="G948" s="45"/>
      <c r="H948" s="45"/>
      <c r="I948" s="45"/>
      <c r="J948" s="284"/>
      <c r="K948" s="284"/>
    </row>
    <row r="949" spans="1:11" ht="33" customHeight="1" hidden="1">
      <c r="A949" s="45"/>
      <c r="B949" s="833" t="s">
        <v>872</v>
      </c>
      <c r="C949" s="833"/>
      <c r="D949" s="833"/>
      <c r="E949" s="833"/>
      <c r="F949" s="833"/>
      <c r="G949" s="833"/>
      <c r="H949" s="833"/>
      <c r="I949" s="833"/>
      <c r="J949" s="834"/>
      <c r="K949" s="834"/>
    </row>
    <row r="950" spans="1:11" ht="33" customHeight="1">
      <c r="A950" s="45"/>
      <c r="B950" s="833" t="s">
        <v>873</v>
      </c>
      <c r="C950" s="833"/>
      <c r="D950" s="833"/>
      <c r="E950" s="833"/>
      <c r="F950" s="833"/>
      <c r="G950" s="833"/>
      <c r="H950" s="833"/>
      <c r="I950" s="833"/>
      <c r="J950" s="834"/>
      <c r="K950" s="834"/>
    </row>
    <row r="951" spans="1:11" ht="33" customHeight="1">
      <c r="A951" s="45"/>
      <c r="B951" s="833" t="s">
        <v>874</v>
      </c>
      <c r="C951" s="833"/>
      <c r="D951" s="833"/>
      <c r="E951" s="833"/>
      <c r="F951" s="833"/>
      <c r="G951" s="833"/>
      <c r="H951" s="833"/>
      <c r="I951" s="833"/>
      <c r="J951" s="834"/>
      <c r="K951" s="834"/>
    </row>
    <row r="952" spans="1:11" ht="19.5" customHeight="1">
      <c r="A952" s="300" t="s">
        <v>128</v>
      </c>
      <c r="B952" s="296" t="s">
        <v>1245</v>
      </c>
      <c r="C952" s="45"/>
      <c r="D952" s="45"/>
      <c r="E952" s="45"/>
      <c r="F952" s="45"/>
      <c r="G952" s="45"/>
      <c r="H952" s="45"/>
      <c r="I952" s="45"/>
      <c r="J952" s="284"/>
      <c r="K952" s="284"/>
    </row>
    <row r="953" spans="1:11" ht="50.25" customHeight="1">
      <c r="A953" s="45"/>
      <c r="B953" s="833" t="s">
        <v>875</v>
      </c>
      <c r="C953" s="833"/>
      <c r="D953" s="833"/>
      <c r="E953" s="833"/>
      <c r="F953" s="833"/>
      <c r="G953" s="833"/>
      <c r="H953" s="833"/>
      <c r="I953" s="833"/>
      <c r="J953" s="834"/>
      <c r="K953" s="834"/>
    </row>
    <row r="954" spans="1:11" ht="19.5" customHeight="1">
      <c r="A954" s="45"/>
      <c r="B954" s="45" t="s">
        <v>876</v>
      </c>
      <c r="C954" s="45"/>
      <c r="D954" s="212"/>
      <c r="E954" s="20"/>
      <c r="F954" s="45"/>
      <c r="G954" s="45"/>
      <c r="H954" s="45"/>
      <c r="I954" s="45"/>
      <c r="J954" s="45"/>
      <c r="K954" s="20"/>
    </row>
    <row r="955" spans="1:11" ht="50.25" customHeight="1">
      <c r="A955" s="45"/>
      <c r="B955" s="833" t="s">
        <v>877</v>
      </c>
      <c r="C955" s="833"/>
      <c r="D955" s="833"/>
      <c r="E955" s="833"/>
      <c r="F955" s="833"/>
      <c r="G955" s="833"/>
      <c r="H955" s="833"/>
      <c r="I955" s="833"/>
      <c r="J955" s="834"/>
      <c r="K955" s="834"/>
    </row>
    <row r="956" spans="1:11" ht="19.5" customHeight="1" hidden="1">
      <c r="A956" s="45"/>
      <c r="B956" s="45" t="s">
        <v>878</v>
      </c>
      <c r="C956" s="45"/>
      <c r="D956" s="212"/>
      <c r="E956" s="20"/>
      <c r="F956" s="45"/>
      <c r="G956" s="45"/>
      <c r="H956" s="45"/>
      <c r="I956" s="45"/>
      <c r="J956" s="45"/>
      <c r="K956" s="20"/>
    </row>
    <row r="957" spans="1:11" ht="33" customHeight="1" hidden="1">
      <c r="A957" s="45"/>
      <c r="B957" s="833" t="s">
        <v>879</v>
      </c>
      <c r="C957" s="833"/>
      <c r="D957" s="833"/>
      <c r="E957" s="833"/>
      <c r="F957" s="833"/>
      <c r="G957" s="833"/>
      <c r="H957" s="833"/>
      <c r="I957" s="833"/>
      <c r="J957" s="834"/>
      <c r="K957" s="834"/>
    </row>
    <row r="958" spans="1:11" ht="45" customHeight="1" hidden="1">
      <c r="A958" s="45"/>
      <c r="B958" s="833" t="s">
        <v>880</v>
      </c>
      <c r="C958" s="833"/>
      <c r="D958" s="833"/>
      <c r="E958" s="833"/>
      <c r="F958" s="833"/>
      <c r="G958" s="833"/>
      <c r="H958" s="833"/>
      <c r="I958" s="833"/>
      <c r="J958" s="834"/>
      <c r="K958" s="834"/>
    </row>
    <row r="959" spans="1:11" ht="19.5" customHeight="1" hidden="1">
      <c r="A959" s="45"/>
      <c r="B959" s="45" t="s">
        <v>881</v>
      </c>
      <c r="C959" s="45"/>
      <c r="D959" s="212"/>
      <c r="E959" s="20"/>
      <c r="F959" s="45"/>
      <c r="G959" s="45"/>
      <c r="H959" s="45"/>
      <c r="I959" s="45"/>
      <c r="J959" s="45"/>
      <c r="K959" s="20"/>
    </row>
    <row r="960" spans="1:11" ht="33" customHeight="1" hidden="1">
      <c r="A960" s="45"/>
      <c r="B960" s="833" t="s">
        <v>882</v>
      </c>
      <c r="C960" s="833"/>
      <c r="D960" s="833"/>
      <c r="E960" s="833"/>
      <c r="F960" s="833"/>
      <c r="G960" s="833"/>
      <c r="H960" s="833"/>
      <c r="I960" s="833"/>
      <c r="J960" s="834"/>
      <c r="K960" s="834"/>
    </row>
    <row r="961" spans="1:11" ht="20.25" customHeight="1" hidden="1">
      <c r="A961" s="45"/>
      <c r="B961" s="45" t="s">
        <v>883</v>
      </c>
      <c r="C961" s="45"/>
      <c r="D961" s="212"/>
      <c r="E961" s="20"/>
      <c r="F961" s="45"/>
      <c r="G961" s="45"/>
      <c r="H961" s="45"/>
      <c r="I961" s="45"/>
      <c r="J961" s="45"/>
      <c r="K961" s="20"/>
    </row>
    <row r="962" spans="1:11" ht="60.75" customHeight="1">
      <c r="A962" s="45"/>
      <c r="B962" s="833" t="s">
        <v>1246</v>
      </c>
      <c r="C962" s="833"/>
      <c r="D962" s="833"/>
      <c r="E962" s="833"/>
      <c r="F962" s="833"/>
      <c r="G962" s="833"/>
      <c r="H962" s="833"/>
      <c r="I962" s="833"/>
      <c r="J962" s="834"/>
      <c r="K962" s="834"/>
    </row>
    <row r="963" spans="1:9" ht="19.5" customHeight="1">
      <c r="A963" s="301"/>
      <c r="B963" s="301"/>
      <c r="C963" s="18"/>
      <c r="D963" s="263"/>
      <c r="E963" s="302"/>
      <c r="F963" s="302"/>
      <c r="G963" s="302"/>
      <c r="H963" s="302"/>
      <c r="I963" s="302"/>
    </row>
    <row r="964" spans="1:11" ht="19.5" customHeight="1">
      <c r="A964" s="303"/>
      <c r="B964" s="304"/>
      <c r="C964" s="305"/>
      <c r="D964" s="306"/>
      <c r="E964" s="307"/>
      <c r="F964" s="308"/>
      <c r="G964" s="835" t="s">
        <v>1232</v>
      </c>
      <c r="H964" s="835"/>
      <c r="I964" s="835"/>
      <c r="J964" s="835"/>
      <c r="K964" s="835"/>
    </row>
    <row r="965" spans="1:11" ht="19.5" customHeight="1">
      <c r="A965" s="303"/>
      <c r="B965" s="836" t="s">
        <v>1168</v>
      </c>
      <c r="C965" s="836"/>
      <c r="D965" s="558"/>
      <c r="E965" s="836" t="s">
        <v>1169</v>
      </c>
      <c r="F965" s="836"/>
      <c r="G965" s="836"/>
      <c r="H965" s="416"/>
      <c r="I965" s="819" t="s">
        <v>957</v>
      </c>
      <c r="J965" s="819"/>
      <c r="K965" s="819"/>
    </row>
    <row r="966" spans="1:11" ht="19.5" customHeight="1">
      <c r="A966" s="303"/>
      <c r="B966" s="309"/>
      <c r="D966" s="303"/>
      <c r="E966" s="559"/>
      <c r="F966" s="303"/>
      <c r="G966" s="418"/>
      <c r="H966" s="418"/>
      <c r="I966" s="418"/>
      <c r="J966" s="105"/>
      <c r="K966" s="105"/>
    </row>
    <row r="967" spans="1:11" ht="19.5" customHeight="1">
      <c r="A967" s="303"/>
      <c r="B967" s="309"/>
      <c r="D967" s="303"/>
      <c r="E967" s="559"/>
      <c r="F967" s="303"/>
      <c r="G967" s="418"/>
      <c r="H967" s="418"/>
      <c r="I967" s="418"/>
      <c r="J967" s="105"/>
      <c r="K967" s="105"/>
    </row>
    <row r="968" spans="1:11" ht="19.5" customHeight="1">
      <c r="A968" s="303"/>
      <c r="B968" s="309"/>
      <c r="D968" s="303"/>
      <c r="E968" s="559"/>
      <c r="F968" s="303"/>
      <c r="G968" s="418"/>
      <c r="H968" s="418"/>
      <c r="I968" s="418"/>
      <c r="J968" s="105"/>
      <c r="K968" s="105"/>
    </row>
    <row r="969" spans="1:11" ht="19.5" customHeight="1">
      <c r="A969" s="310"/>
      <c r="B969" s="560"/>
      <c r="D969" s="303"/>
      <c r="E969" s="303"/>
      <c r="F969" s="303"/>
      <c r="G969" s="418"/>
      <c r="H969" s="418"/>
      <c r="I969" s="418"/>
      <c r="J969" s="105"/>
      <c r="K969" s="105"/>
    </row>
    <row r="970" spans="1:11" ht="19.5" customHeight="1">
      <c r="A970" s="40"/>
      <c r="B970" s="818" t="s">
        <v>1170</v>
      </c>
      <c r="C970" s="818"/>
      <c r="D970" s="300"/>
      <c r="E970" s="818" t="s">
        <v>1171</v>
      </c>
      <c r="F970" s="818"/>
      <c r="G970" s="818"/>
      <c r="H970" s="296"/>
      <c r="I970" s="818" t="s">
        <v>958</v>
      </c>
      <c r="J970" s="818"/>
      <c r="K970" s="818"/>
    </row>
    <row r="971" spans="3:11" ht="19.5" customHeight="1">
      <c r="C971" s="311"/>
      <c r="D971" s="311"/>
      <c r="E971" s="311"/>
      <c r="F971" s="311"/>
      <c r="G971" s="311"/>
      <c r="H971" s="311"/>
      <c r="I971" s="105"/>
      <c r="J971" s="105"/>
      <c r="K971" s="105"/>
    </row>
  </sheetData>
  <sheetProtection/>
  <mergeCells count="246">
    <mergeCell ref="B6:K6"/>
    <mergeCell ref="B9:K9"/>
    <mergeCell ref="B11:K11"/>
    <mergeCell ref="B13:K13"/>
    <mergeCell ref="C16:K16"/>
    <mergeCell ref="C17:K17"/>
    <mergeCell ref="C18:K18"/>
    <mergeCell ref="C21:K21"/>
    <mergeCell ref="C22:K22"/>
    <mergeCell ref="C23:K23"/>
    <mergeCell ref="C25:K25"/>
    <mergeCell ref="B29:K29"/>
    <mergeCell ref="B32:K32"/>
    <mergeCell ref="B34:K34"/>
    <mergeCell ref="B43:K43"/>
    <mergeCell ref="B45:K45"/>
    <mergeCell ref="B46:K46"/>
    <mergeCell ref="B51:K51"/>
    <mergeCell ref="B53:K53"/>
    <mergeCell ref="N53:W53"/>
    <mergeCell ref="B56:K56"/>
    <mergeCell ref="B58:K58"/>
    <mergeCell ref="B61:K61"/>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13:K113"/>
    <mergeCell ref="B114:K114"/>
    <mergeCell ref="B116:K116"/>
    <mergeCell ref="B117:K117"/>
    <mergeCell ref="B118:K118"/>
    <mergeCell ref="B108:K108"/>
    <mergeCell ref="B119:K119"/>
    <mergeCell ref="B120:K120"/>
    <mergeCell ref="B121:K121"/>
    <mergeCell ref="B122:K122"/>
    <mergeCell ref="B128:K128"/>
    <mergeCell ref="B129:K129"/>
    <mergeCell ref="B130:K130"/>
    <mergeCell ref="B131:K131"/>
    <mergeCell ref="B132:K132"/>
    <mergeCell ref="B134:K134"/>
    <mergeCell ref="B135:K135"/>
    <mergeCell ref="B136:K136"/>
    <mergeCell ref="B138:K138"/>
    <mergeCell ref="B139:K139"/>
    <mergeCell ref="B141:K141"/>
    <mergeCell ref="B142:K142"/>
    <mergeCell ref="B143:K143"/>
    <mergeCell ref="B145:K145"/>
    <mergeCell ref="B147:K147"/>
    <mergeCell ref="B148:K148"/>
    <mergeCell ref="B151:K151"/>
    <mergeCell ref="B152:K152"/>
    <mergeCell ref="B153:K153"/>
    <mergeCell ref="B156:K156"/>
    <mergeCell ref="B157:K157"/>
    <mergeCell ref="B159:K159"/>
    <mergeCell ref="B161:K161"/>
    <mergeCell ref="B163:K163"/>
    <mergeCell ref="B164:K164"/>
    <mergeCell ref="B168:K168"/>
    <mergeCell ref="B170:K170"/>
    <mergeCell ref="B171:K171"/>
    <mergeCell ref="B173:K173"/>
    <mergeCell ref="B174:K174"/>
    <mergeCell ref="B175:K175"/>
    <mergeCell ref="B176:K176"/>
    <mergeCell ref="B177:K177"/>
    <mergeCell ref="B178:K178"/>
    <mergeCell ref="B180:K180"/>
    <mergeCell ref="B181:K181"/>
    <mergeCell ref="B182:K182"/>
    <mergeCell ref="B183:K183"/>
    <mergeCell ref="B184:K184"/>
    <mergeCell ref="B185:K185"/>
    <mergeCell ref="B187:K187"/>
    <mergeCell ref="B188:K188"/>
    <mergeCell ref="B190:K190"/>
    <mergeCell ref="B191:K191"/>
    <mergeCell ref="B192:K192"/>
    <mergeCell ref="B193:K193"/>
    <mergeCell ref="B194:K194"/>
    <mergeCell ref="B195:K195"/>
    <mergeCell ref="B196:K196"/>
    <mergeCell ref="B197:K197"/>
    <mergeCell ref="B198:K198"/>
    <mergeCell ref="B200:K200"/>
    <mergeCell ref="B201:K201"/>
    <mergeCell ref="B202:K202"/>
    <mergeCell ref="B204:K204"/>
    <mergeCell ref="B205:K205"/>
    <mergeCell ref="B206:K206"/>
    <mergeCell ref="E208:G208"/>
    <mergeCell ref="I208:K208"/>
    <mergeCell ref="E209:G209"/>
    <mergeCell ref="I209:K209"/>
    <mergeCell ref="E210:G210"/>
    <mergeCell ref="C211:K211"/>
    <mergeCell ref="B213:K213"/>
    <mergeCell ref="B214:K214"/>
    <mergeCell ref="B215:K215"/>
    <mergeCell ref="E217:G217"/>
    <mergeCell ref="I217:K217"/>
    <mergeCell ref="E218:G218"/>
    <mergeCell ref="I218:K218"/>
    <mergeCell ref="I219:K219"/>
    <mergeCell ref="C220:K220"/>
    <mergeCell ref="B221:K221"/>
    <mergeCell ref="B224:K224"/>
    <mergeCell ref="B225:K225"/>
    <mergeCell ref="B226:K226"/>
    <mergeCell ref="B227:K227"/>
    <mergeCell ref="B228:K228"/>
    <mergeCell ref="B229:K229"/>
    <mergeCell ref="B230:K230"/>
    <mergeCell ref="B231:K231"/>
    <mergeCell ref="B233:K233"/>
    <mergeCell ref="B234:K234"/>
    <mergeCell ref="B235:K235"/>
    <mergeCell ref="B236:K236"/>
    <mergeCell ref="B237:K237"/>
    <mergeCell ref="B238:K238"/>
    <mergeCell ref="B239:K239"/>
    <mergeCell ref="B240:K240"/>
    <mergeCell ref="B243:K243"/>
    <mergeCell ref="B244:K244"/>
    <mergeCell ref="A246:K246"/>
    <mergeCell ref="E263:G263"/>
    <mergeCell ref="I263:K263"/>
    <mergeCell ref="B269:C269"/>
    <mergeCell ref="B336:K336"/>
    <mergeCell ref="B429:K429"/>
    <mergeCell ref="B430:K430"/>
    <mergeCell ref="E471:G471"/>
    <mergeCell ref="I471:K471"/>
    <mergeCell ref="B474:C474"/>
    <mergeCell ref="B475:C475"/>
    <mergeCell ref="B484:C484"/>
    <mergeCell ref="B487:K487"/>
    <mergeCell ref="B488:K488"/>
    <mergeCell ref="B489:K489"/>
    <mergeCell ref="B575:K575"/>
    <mergeCell ref="B661:K661"/>
    <mergeCell ref="B662:K662"/>
    <mergeCell ref="B663:K663"/>
    <mergeCell ref="A679:K679"/>
    <mergeCell ref="B772:G772"/>
    <mergeCell ref="C777:G777"/>
    <mergeCell ref="B785:G785"/>
    <mergeCell ref="B806:E806"/>
    <mergeCell ref="B810:K810"/>
    <mergeCell ref="B811:K811"/>
    <mergeCell ref="B812:K812"/>
    <mergeCell ref="B813:K813"/>
    <mergeCell ref="B829:K829"/>
    <mergeCell ref="B830:K830"/>
    <mergeCell ref="B838:D839"/>
    <mergeCell ref="B842:K842"/>
    <mergeCell ref="B867:K867"/>
    <mergeCell ref="B870:K870"/>
    <mergeCell ref="B873:K873"/>
    <mergeCell ref="B875:K875"/>
    <mergeCell ref="B876:K876"/>
    <mergeCell ref="B877:K877"/>
    <mergeCell ref="B878:K878"/>
    <mergeCell ref="B880:K880"/>
    <mergeCell ref="B881:K881"/>
    <mergeCell ref="B884:K884"/>
    <mergeCell ref="B885:K885"/>
    <mergeCell ref="B888:E888"/>
    <mergeCell ref="B892:E892"/>
    <mergeCell ref="B896:K896"/>
    <mergeCell ref="B898:K898"/>
    <mergeCell ref="B899:K899"/>
    <mergeCell ref="B901:K901"/>
    <mergeCell ref="B902:K902"/>
    <mergeCell ref="B904:K904"/>
    <mergeCell ref="B905:K905"/>
    <mergeCell ref="B914:K914"/>
    <mergeCell ref="B915:K915"/>
    <mergeCell ref="B916:K916"/>
    <mergeCell ref="B918:K918"/>
    <mergeCell ref="B920:K920"/>
    <mergeCell ref="B922:K922"/>
    <mergeCell ref="B924:K924"/>
    <mergeCell ref="G926:K926"/>
    <mergeCell ref="B931:K931"/>
    <mergeCell ref="B932:K932"/>
    <mergeCell ref="B933:K933"/>
    <mergeCell ref="B935:C935"/>
    <mergeCell ref="B942:D942"/>
    <mergeCell ref="B943:C943"/>
    <mergeCell ref="B945:C945"/>
    <mergeCell ref="I965:K965"/>
    <mergeCell ref="B947:K947"/>
    <mergeCell ref="B949:K949"/>
    <mergeCell ref="B950:K950"/>
    <mergeCell ref="B951:K951"/>
    <mergeCell ref="B953:K953"/>
    <mergeCell ref="B955:K955"/>
    <mergeCell ref="B970:C970"/>
    <mergeCell ref="E970:G970"/>
    <mergeCell ref="I970:K970"/>
    <mergeCell ref="B957:K957"/>
    <mergeCell ref="B958:K958"/>
    <mergeCell ref="B960:K960"/>
    <mergeCell ref="B962:K962"/>
    <mergeCell ref="G964:K964"/>
    <mergeCell ref="B965:C965"/>
    <mergeCell ref="E965:G965"/>
  </mergeCells>
  <printOptions/>
  <pageMargins left="0.4724409448818898" right="0.3937007874015748" top="0.4724409448818898" bottom="0.5118110236220472" header="0.2755905511811024" footer="0.1968503937007874"/>
  <pageSetup firstPageNumber="7" useFirstPageNumber="1" horizontalDpi="600" verticalDpi="600" orientation="portrait" paperSize="9" r:id="rId3"/>
  <headerFooter alignWithMargins="0">
    <oddFooter>&amp;LCaùc thuyeát minh naøy laø boä phaän hôïp thaønh caùc Baùo caùo taøi chính&amp;RTrang &amp;P</oddFooter>
  </headerFooter>
  <legacyDrawing r:id="rId2"/>
</worksheet>
</file>

<file path=xl/worksheets/sheet7.xml><?xml version="1.0" encoding="utf-8"?>
<worksheet xmlns="http://schemas.openxmlformats.org/spreadsheetml/2006/main" xmlns:r="http://schemas.openxmlformats.org/officeDocument/2006/relationships">
  <dimension ref="A1:IQ37"/>
  <sheetViews>
    <sheetView zoomScalePageLayoutView="0" workbookViewId="0" topLeftCell="A18">
      <selection activeCell="S24" sqref="S24"/>
    </sheetView>
  </sheetViews>
  <sheetFormatPr defaultColWidth="9.00390625" defaultRowHeight="12.75"/>
  <cols>
    <col min="1" max="1" width="3.375" style="431" customWidth="1"/>
    <col min="2" max="2" width="1.875" style="431" customWidth="1"/>
    <col min="3" max="3" width="28.875" style="431" customWidth="1"/>
    <col min="4" max="4" width="0.875" style="431" customWidth="1"/>
    <col min="5" max="5" width="20.25390625" style="431" customWidth="1"/>
    <col min="6" max="6" width="0.875" style="431" customWidth="1"/>
    <col min="7" max="7" width="20.125" style="431" customWidth="1"/>
    <col min="8" max="8" width="0.74609375" style="431" customWidth="1"/>
    <col min="9" max="9" width="20.125" style="431" customWidth="1"/>
    <col min="10" max="10" width="0.74609375" style="431" customWidth="1"/>
    <col min="11" max="11" width="19.25390625" style="431" customWidth="1"/>
    <col min="12" max="12" width="0.875" style="431" customWidth="1"/>
    <col min="13" max="13" width="21.375" style="431" customWidth="1"/>
    <col min="14" max="14" width="14.25390625" style="431" hidden="1" customWidth="1"/>
    <col min="15" max="15" width="0" style="431" hidden="1" customWidth="1"/>
    <col min="16" max="16" width="12.625" style="431" hidden="1" customWidth="1"/>
    <col min="17" max="17" width="0" style="431" hidden="1" customWidth="1"/>
    <col min="18" max="18" width="14.25390625" style="431" hidden="1" customWidth="1"/>
    <col min="19" max="19" width="14.625" style="431" bestFit="1" customWidth="1"/>
    <col min="20" max="16384" width="9.125" style="431" customWidth="1"/>
  </cols>
  <sheetData>
    <row r="1" spans="1:251" ht="19.5" customHeight="1">
      <c r="A1" s="426" t="str">
        <f>'[1]TTC'!D6</f>
        <v>CÔNG TY CỔ PHẦN CHẾ TẠO MÁY DZĨ AN VIỆT NAM</v>
      </c>
      <c r="B1" s="427"/>
      <c r="C1" s="428"/>
      <c r="D1" s="428"/>
      <c r="E1" s="429"/>
      <c r="F1" s="428"/>
      <c r="G1" s="430"/>
      <c r="H1" s="428"/>
      <c r="I1" s="428"/>
      <c r="J1" s="428"/>
      <c r="K1" s="34"/>
      <c r="L1" s="34"/>
      <c r="M1" s="22" t="s">
        <v>1113</v>
      </c>
      <c r="N1" s="414"/>
      <c r="O1" s="481"/>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428"/>
      <c r="DK1" s="428"/>
      <c r="DL1" s="428"/>
      <c r="DM1" s="428"/>
      <c r="DN1" s="428"/>
      <c r="DO1" s="428"/>
      <c r="DP1" s="428"/>
      <c r="DQ1" s="428"/>
      <c r="DR1" s="428"/>
      <c r="DS1" s="428"/>
      <c r="DT1" s="428"/>
      <c r="DU1" s="428"/>
      <c r="DV1" s="428"/>
      <c r="DW1" s="428"/>
      <c r="DX1" s="428"/>
      <c r="DY1" s="428"/>
      <c r="DZ1" s="428"/>
      <c r="EA1" s="428"/>
      <c r="EB1" s="428"/>
      <c r="EC1" s="428"/>
      <c r="ED1" s="428"/>
      <c r="EE1" s="428"/>
      <c r="EF1" s="428"/>
      <c r="EG1" s="428"/>
      <c r="EH1" s="428"/>
      <c r="EI1" s="428"/>
      <c r="EJ1" s="428"/>
      <c r="EK1" s="428"/>
      <c r="EL1" s="428"/>
      <c r="EM1" s="428"/>
      <c r="EN1" s="428"/>
      <c r="EO1" s="428"/>
      <c r="EP1" s="428"/>
      <c r="EQ1" s="428"/>
      <c r="ER1" s="428"/>
      <c r="ES1" s="428"/>
      <c r="ET1" s="428"/>
      <c r="EU1" s="428"/>
      <c r="EV1" s="428"/>
      <c r="EW1" s="428"/>
      <c r="EX1" s="428"/>
      <c r="EY1" s="428"/>
      <c r="EZ1" s="428"/>
      <c r="FA1" s="428"/>
      <c r="FB1" s="428"/>
      <c r="FC1" s="428"/>
      <c r="FD1" s="428"/>
      <c r="FE1" s="428"/>
      <c r="FF1" s="428"/>
      <c r="FG1" s="428"/>
      <c r="FH1" s="428"/>
      <c r="FI1" s="428"/>
      <c r="FJ1" s="428"/>
      <c r="FK1" s="428"/>
      <c r="FL1" s="428"/>
      <c r="FM1" s="428"/>
      <c r="FN1" s="428"/>
      <c r="FO1" s="428"/>
      <c r="FP1" s="428"/>
      <c r="FQ1" s="428"/>
      <c r="FR1" s="428"/>
      <c r="FS1" s="428"/>
      <c r="FT1" s="428"/>
      <c r="FU1" s="428"/>
      <c r="FV1" s="428"/>
      <c r="FW1" s="428"/>
      <c r="FX1" s="428"/>
      <c r="FY1" s="428"/>
      <c r="FZ1" s="428"/>
      <c r="GA1" s="428"/>
      <c r="GB1" s="428"/>
      <c r="GC1" s="428"/>
      <c r="GD1" s="428"/>
      <c r="GE1" s="428"/>
      <c r="GF1" s="428"/>
      <c r="GG1" s="428"/>
      <c r="GH1" s="428"/>
      <c r="GI1" s="428"/>
      <c r="GJ1" s="428"/>
      <c r="GK1" s="428"/>
      <c r="GL1" s="428"/>
      <c r="GM1" s="428"/>
      <c r="GN1" s="428"/>
      <c r="GO1" s="428"/>
      <c r="GP1" s="428"/>
      <c r="GQ1" s="428"/>
      <c r="GR1" s="428"/>
      <c r="GS1" s="428"/>
      <c r="GT1" s="428"/>
      <c r="GU1" s="428"/>
      <c r="GV1" s="428"/>
      <c r="GW1" s="428"/>
      <c r="GX1" s="428"/>
      <c r="GY1" s="428"/>
      <c r="GZ1" s="428"/>
      <c r="HA1" s="428"/>
      <c r="HB1" s="428"/>
      <c r="HC1" s="428"/>
      <c r="HD1" s="428"/>
      <c r="HE1" s="428"/>
      <c r="HF1" s="428"/>
      <c r="HG1" s="428"/>
      <c r="HH1" s="428"/>
      <c r="HI1" s="428"/>
      <c r="HJ1" s="428"/>
      <c r="HK1" s="428"/>
      <c r="HL1" s="428"/>
      <c r="HM1" s="428"/>
      <c r="HN1" s="428"/>
      <c r="HO1" s="428"/>
      <c r="HP1" s="428"/>
      <c r="HQ1" s="428"/>
      <c r="HR1" s="428"/>
      <c r="HS1" s="428"/>
      <c r="HT1" s="428"/>
      <c r="HU1" s="428"/>
      <c r="HV1" s="428"/>
      <c r="HW1" s="428"/>
      <c r="HX1" s="428"/>
      <c r="HY1" s="428"/>
      <c r="HZ1" s="428"/>
      <c r="IA1" s="428"/>
      <c r="IB1" s="428"/>
      <c r="IC1" s="428"/>
      <c r="ID1" s="428"/>
      <c r="IE1" s="428"/>
      <c r="IF1" s="428"/>
      <c r="IG1" s="428"/>
      <c r="IH1" s="428"/>
      <c r="II1" s="428"/>
      <c r="IJ1" s="428"/>
      <c r="IK1" s="428"/>
      <c r="IL1" s="428"/>
      <c r="IM1" s="428"/>
      <c r="IN1" s="428"/>
      <c r="IO1" s="428"/>
      <c r="IP1" s="428"/>
      <c r="IQ1" s="428"/>
    </row>
    <row r="2" spans="1:251" ht="9.75" customHeight="1">
      <c r="A2" s="426"/>
      <c r="B2" s="427"/>
      <c r="C2" s="428"/>
      <c r="D2" s="428"/>
      <c r="E2" s="429"/>
      <c r="F2" s="428"/>
      <c r="G2" s="430"/>
      <c r="H2" s="428"/>
      <c r="I2" s="428"/>
      <c r="J2" s="428"/>
      <c r="K2" s="34"/>
      <c r="L2" s="34"/>
      <c r="M2" s="22"/>
      <c r="N2" s="414"/>
      <c r="O2" s="481"/>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428"/>
      <c r="FQ2" s="428"/>
      <c r="FR2" s="428"/>
      <c r="FS2" s="428"/>
      <c r="FT2" s="428"/>
      <c r="FU2" s="428"/>
      <c r="FV2" s="428"/>
      <c r="FW2" s="428"/>
      <c r="FX2" s="428"/>
      <c r="FY2" s="428"/>
      <c r="FZ2" s="428"/>
      <c r="GA2" s="428"/>
      <c r="GB2" s="428"/>
      <c r="GC2" s="428"/>
      <c r="GD2" s="428"/>
      <c r="GE2" s="428"/>
      <c r="GF2" s="428"/>
      <c r="GG2" s="428"/>
      <c r="GH2" s="428"/>
      <c r="GI2" s="428"/>
      <c r="GJ2" s="428"/>
      <c r="GK2" s="428"/>
      <c r="GL2" s="428"/>
      <c r="GM2" s="428"/>
      <c r="GN2" s="428"/>
      <c r="GO2" s="428"/>
      <c r="GP2" s="428"/>
      <c r="GQ2" s="428"/>
      <c r="GR2" s="428"/>
      <c r="GS2" s="428"/>
      <c r="GT2" s="428"/>
      <c r="GU2" s="428"/>
      <c r="GV2" s="428"/>
      <c r="GW2" s="428"/>
      <c r="GX2" s="428"/>
      <c r="GY2" s="428"/>
      <c r="GZ2" s="428"/>
      <c r="HA2" s="428"/>
      <c r="HB2" s="428"/>
      <c r="HC2" s="428"/>
      <c r="HD2" s="428"/>
      <c r="HE2" s="428"/>
      <c r="HF2" s="428"/>
      <c r="HG2" s="428"/>
      <c r="HH2" s="428"/>
      <c r="HI2" s="428"/>
      <c r="HJ2" s="428"/>
      <c r="HK2" s="428"/>
      <c r="HL2" s="428"/>
      <c r="HM2" s="428"/>
      <c r="HN2" s="428"/>
      <c r="HO2" s="428"/>
      <c r="HP2" s="428"/>
      <c r="HQ2" s="428"/>
      <c r="HR2" s="428"/>
      <c r="HS2" s="428"/>
      <c r="HT2" s="428"/>
      <c r="HU2" s="428"/>
      <c r="HV2" s="428"/>
      <c r="HW2" s="428"/>
      <c r="HX2" s="428"/>
      <c r="HY2" s="428"/>
      <c r="HZ2" s="428"/>
      <c r="IA2" s="428"/>
      <c r="IB2" s="428"/>
      <c r="IC2" s="428"/>
      <c r="ID2" s="428"/>
      <c r="IE2" s="428"/>
      <c r="IF2" s="428"/>
      <c r="IG2" s="428"/>
      <c r="IH2" s="428"/>
      <c r="II2" s="428"/>
      <c r="IJ2" s="428"/>
      <c r="IK2" s="428"/>
      <c r="IL2" s="428"/>
      <c r="IM2" s="428"/>
      <c r="IN2" s="428"/>
      <c r="IO2" s="428"/>
      <c r="IP2" s="428"/>
      <c r="IQ2" s="428"/>
    </row>
    <row r="3" spans="1:15" ht="24.75" customHeight="1">
      <c r="A3" s="482" t="str">
        <f>'[1]TM'!A3</f>
        <v>THUYẾT MINH BÁO CÁO TÀI CHÍNH</v>
      </c>
      <c r="B3" s="483"/>
      <c r="C3" s="483"/>
      <c r="D3" s="483"/>
      <c r="E3" s="483"/>
      <c r="F3" s="483"/>
      <c r="G3" s="483"/>
      <c r="H3" s="483"/>
      <c r="I3" s="483"/>
      <c r="J3" s="483"/>
      <c r="K3" s="27"/>
      <c r="L3" s="27"/>
      <c r="M3" s="484"/>
      <c r="N3" s="27"/>
      <c r="O3" s="481"/>
    </row>
    <row r="4" spans="1:15" ht="18" customHeight="1">
      <c r="A4" s="485" t="str">
        <f>'T. Minh'!A4</f>
        <v>Thời kỳ kế toán từ ngày 01/07/2013 đến 30/09/2013</v>
      </c>
      <c r="B4" s="486"/>
      <c r="C4" s="486"/>
      <c r="D4" s="486"/>
      <c r="E4" s="486"/>
      <c r="F4" s="486"/>
      <c r="G4" s="486"/>
      <c r="H4" s="486"/>
      <c r="I4" s="486"/>
      <c r="J4" s="486"/>
      <c r="K4" s="30"/>
      <c r="L4" s="30"/>
      <c r="M4" s="487" t="s">
        <v>1114</v>
      </c>
      <c r="N4" s="488"/>
      <c r="O4" s="481"/>
    </row>
    <row r="6" spans="1:13" s="40" customFormat="1" ht="22.5" customHeight="1">
      <c r="A6" s="120" t="s">
        <v>250</v>
      </c>
      <c r="B6" s="121" t="s">
        <v>428</v>
      </c>
      <c r="C6" s="42"/>
      <c r="D6" s="42"/>
      <c r="E6" s="42"/>
      <c r="F6" s="42"/>
      <c r="G6" s="42"/>
      <c r="H6" s="42"/>
      <c r="I6" s="43"/>
      <c r="J6" s="43"/>
      <c r="K6" s="43"/>
      <c r="L6" s="43"/>
      <c r="M6" s="43"/>
    </row>
    <row r="7" spans="1:13" s="40" customFormat="1" ht="47.25" customHeight="1">
      <c r="A7" s="36"/>
      <c r="B7" s="122"/>
      <c r="C7" s="123" t="s">
        <v>34</v>
      </c>
      <c r="D7" s="124"/>
      <c r="E7" s="125" t="s">
        <v>1115</v>
      </c>
      <c r="F7" s="124"/>
      <c r="G7" s="125" t="s">
        <v>1116</v>
      </c>
      <c r="H7" s="37"/>
      <c r="I7" s="125" t="s">
        <v>1117</v>
      </c>
      <c r="J7" s="38"/>
      <c r="K7" s="125" t="s">
        <v>1118</v>
      </c>
      <c r="L7" s="125"/>
      <c r="M7" s="489" t="s">
        <v>1119</v>
      </c>
    </row>
    <row r="8" spans="1:13" s="40" customFormat="1" ht="15">
      <c r="A8" s="36"/>
      <c r="B8" s="37" t="s">
        <v>432</v>
      </c>
      <c r="C8" s="126"/>
      <c r="D8" s="126"/>
      <c r="E8" s="56"/>
      <c r="F8" s="43"/>
      <c r="G8" s="43"/>
      <c r="H8" s="56"/>
      <c r="I8" s="43"/>
      <c r="J8" s="127"/>
      <c r="K8" s="43"/>
      <c r="L8" s="43"/>
      <c r="M8" s="128"/>
    </row>
    <row r="9" spans="1:13" s="40" customFormat="1" ht="15">
      <c r="A9" s="53"/>
      <c r="B9" s="42" t="s">
        <v>88</v>
      </c>
      <c r="C9" s="129"/>
      <c r="D9" s="129"/>
      <c r="E9" s="20">
        <v>2163224919</v>
      </c>
      <c r="F9" s="34"/>
      <c r="G9" s="34">
        <v>2314083392</v>
      </c>
      <c r="H9" s="20"/>
      <c r="I9" s="34">
        <v>2788301090</v>
      </c>
      <c r="J9" s="156"/>
      <c r="K9" s="34">
        <v>0</v>
      </c>
      <c r="L9" s="34"/>
      <c r="M9" s="22">
        <v>7265609401</v>
      </c>
    </row>
    <row r="10" spans="1:14" s="40" customFormat="1" ht="15">
      <c r="A10" s="65"/>
      <c r="B10" s="55"/>
      <c r="C10" s="55" t="s">
        <v>1120</v>
      </c>
      <c r="D10" s="130"/>
      <c r="E10" s="598"/>
      <c r="F10" s="599"/>
      <c r="G10" s="93">
        <v>1879245924</v>
      </c>
      <c r="H10" s="157"/>
      <c r="I10" s="93"/>
      <c r="J10" s="159"/>
      <c r="K10" s="34">
        <v>0</v>
      </c>
      <c r="L10" s="93"/>
      <c r="M10" s="160">
        <f aca="true" t="shared" si="0" ref="M10:M16">SUM(E10:K10)</f>
        <v>1879245924</v>
      </c>
      <c r="N10" s="138"/>
    </row>
    <row r="11" spans="1:13" s="40" customFormat="1" ht="15" hidden="1">
      <c r="A11" s="65"/>
      <c r="B11" s="55"/>
      <c r="C11" s="55" t="s">
        <v>434</v>
      </c>
      <c r="D11" s="130"/>
      <c r="E11" s="601"/>
      <c r="F11" s="601"/>
      <c r="G11" s="158"/>
      <c r="H11" s="158"/>
      <c r="I11" s="159"/>
      <c r="J11" s="159"/>
      <c r="K11" s="600"/>
      <c r="L11" s="159"/>
      <c r="M11" s="22">
        <f t="shared" si="0"/>
        <v>0</v>
      </c>
    </row>
    <row r="12" spans="1:13" s="40" customFormat="1" ht="15" hidden="1">
      <c r="A12" s="65"/>
      <c r="B12" s="55"/>
      <c r="C12" s="55" t="s">
        <v>435</v>
      </c>
      <c r="D12" s="130"/>
      <c r="E12" s="601"/>
      <c r="F12" s="601"/>
      <c r="G12" s="158"/>
      <c r="H12" s="158"/>
      <c r="I12" s="93"/>
      <c r="J12" s="159"/>
      <c r="K12" s="599"/>
      <c r="L12" s="93"/>
      <c r="M12" s="22">
        <f t="shared" si="0"/>
        <v>0</v>
      </c>
    </row>
    <row r="13" spans="1:13" s="40" customFormat="1" ht="15" hidden="1">
      <c r="A13" s="65"/>
      <c r="B13" s="55"/>
      <c r="C13" s="55" t="s">
        <v>436</v>
      </c>
      <c r="D13" s="130"/>
      <c r="E13" s="601"/>
      <c r="F13" s="601"/>
      <c r="G13" s="158"/>
      <c r="H13" s="158"/>
      <c r="I13" s="159"/>
      <c r="J13" s="159"/>
      <c r="K13" s="600"/>
      <c r="L13" s="159"/>
      <c r="M13" s="22">
        <f t="shared" si="0"/>
        <v>0</v>
      </c>
    </row>
    <row r="14" spans="1:13" s="40" customFormat="1" ht="15" hidden="1">
      <c r="A14" s="65"/>
      <c r="B14" s="55"/>
      <c r="C14" s="55" t="s">
        <v>437</v>
      </c>
      <c r="D14" s="130"/>
      <c r="E14" s="598"/>
      <c r="F14" s="599"/>
      <c r="G14" s="93"/>
      <c r="H14" s="157"/>
      <c r="I14" s="159"/>
      <c r="J14" s="159"/>
      <c r="K14" s="599"/>
      <c r="L14" s="93"/>
      <c r="M14" s="22">
        <f t="shared" si="0"/>
        <v>0</v>
      </c>
    </row>
    <row r="15" spans="1:13" s="40" customFormat="1" ht="15">
      <c r="A15" s="65"/>
      <c r="B15" s="55"/>
      <c r="C15" s="133" t="s">
        <v>1210</v>
      </c>
      <c r="D15" s="130"/>
      <c r="E15" s="601"/>
      <c r="F15" s="601"/>
      <c r="G15" s="601"/>
      <c r="H15" s="601"/>
      <c r="I15" s="600"/>
      <c r="J15" s="600"/>
      <c r="K15" s="600">
        <f>K9</f>
        <v>0</v>
      </c>
      <c r="L15" s="159"/>
      <c r="M15" s="22">
        <f t="shared" si="0"/>
        <v>0</v>
      </c>
    </row>
    <row r="16" spans="1:14" s="40" customFormat="1" ht="15">
      <c r="A16" s="53"/>
      <c r="B16" s="134" t="s">
        <v>38</v>
      </c>
      <c r="C16" s="135"/>
      <c r="D16" s="129"/>
      <c r="E16" s="602">
        <f>E9+E10+E11+E12-E13-E14-E15</f>
        <v>2163224919</v>
      </c>
      <c r="F16" s="155"/>
      <c r="G16" s="602">
        <f>G9+G10+G11+G12-G13-G14-G15</f>
        <v>4193329316</v>
      </c>
      <c r="H16" s="155"/>
      <c r="I16" s="602">
        <f>I9+I10+I11+I12-I13-I14-I15</f>
        <v>2788301090</v>
      </c>
      <c r="J16" s="156"/>
      <c r="K16" s="602">
        <f>K9+K10+K11+K12-K13-K14-K15</f>
        <v>0</v>
      </c>
      <c r="L16" s="155"/>
      <c r="M16" s="603">
        <f t="shared" si="0"/>
        <v>9144855325</v>
      </c>
      <c r="N16" s="259">
        <f>M16-'[3]CDKT '!I52</f>
        <v>1879245924</v>
      </c>
    </row>
    <row r="17" spans="1:13" s="40" customFormat="1" ht="15">
      <c r="A17" s="36"/>
      <c r="B17" s="37" t="s">
        <v>439</v>
      </c>
      <c r="C17" s="126"/>
      <c r="D17" s="126"/>
      <c r="E17" s="20"/>
      <c r="F17" s="34"/>
      <c r="G17" s="34"/>
      <c r="H17" s="20"/>
      <c r="I17" s="34"/>
      <c r="J17" s="156"/>
      <c r="K17" s="34"/>
      <c r="L17" s="34"/>
      <c r="M17" s="490"/>
    </row>
    <row r="18" spans="1:19" s="40" customFormat="1" ht="15">
      <c r="A18" s="53"/>
      <c r="B18" s="42" t="s">
        <v>88</v>
      </c>
      <c r="C18" s="137"/>
      <c r="D18" s="137"/>
      <c r="E18" s="20">
        <v>1131043993</v>
      </c>
      <c r="F18" s="34"/>
      <c r="G18" s="34">
        <v>1296958227</v>
      </c>
      <c r="H18" s="20"/>
      <c r="I18" s="34">
        <v>1014887696</v>
      </c>
      <c r="J18" s="34"/>
      <c r="K18" s="34">
        <v>0</v>
      </c>
      <c r="L18" s="34"/>
      <c r="M18" s="604">
        <v>3442889916</v>
      </c>
      <c r="N18" s="262"/>
      <c r="O18" s="262"/>
      <c r="P18" s="262"/>
      <c r="Q18" s="262"/>
      <c r="R18" s="262"/>
      <c r="S18" s="262"/>
    </row>
    <row r="19" spans="1:19" s="40" customFormat="1" ht="15">
      <c r="A19" s="65"/>
      <c r="B19" s="55"/>
      <c r="C19" s="55" t="s">
        <v>461</v>
      </c>
      <c r="D19" s="139"/>
      <c r="E19" s="157">
        <v>32664263</v>
      </c>
      <c r="F19" s="93"/>
      <c r="G19" s="93">
        <v>116452788</v>
      </c>
      <c r="H19" s="157"/>
      <c r="I19" s="93">
        <v>114250605</v>
      </c>
      <c r="J19" s="93"/>
      <c r="K19" s="34">
        <v>0</v>
      </c>
      <c r="L19" s="93"/>
      <c r="M19" s="160">
        <f>SUM(E19:K19)</f>
        <v>263367656</v>
      </c>
      <c r="N19" s="262"/>
      <c r="O19" s="262"/>
      <c r="P19" s="262"/>
      <c r="Q19" s="262"/>
      <c r="R19" s="262"/>
      <c r="S19" s="262"/>
    </row>
    <row r="20" spans="1:13" s="40" customFormat="1" ht="15" hidden="1">
      <c r="A20" s="65"/>
      <c r="B20" s="55"/>
      <c r="C20" s="55" t="s">
        <v>435</v>
      </c>
      <c r="D20" s="139"/>
      <c r="E20" s="605"/>
      <c r="F20" s="605"/>
      <c r="G20" s="605"/>
      <c r="H20" s="598"/>
      <c r="I20" s="599"/>
      <c r="J20" s="599"/>
      <c r="K20" s="599"/>
      <c r="L20" s="93"/>
      <c r="M20" s="22">
        <f>SUM(E20:K20)</f>
        <v>0</v>
      </c>
    </row>
    <row r="21" spans="1:13" s="40" customFormat="1" ht="15" hidden="1">
      <c r="A21" s="65"/>
      <c r="B21" s="55"/>
      <c r="C21" s="55" t="s">
        <v>436</v>
      </c>
      <c r="D21" s="139"/>
      <c r="E21" s="605"/>
      <c r="F21" s="605"/>
      <c r="G21" s="605"/>
      <c r="H21" s="598"/>
      <c r="I21" s="599"/>
      <c r="J21" s="599"/>
      <c r="K21" s="599"/>
      <c r="L21" s="93"/>
      <c r="M21" s="22">
        <f>SUM(E21:K21)</f>
        <v>0</v>
      </c>
    </row>
    <row r="22" spans="1:13" s="40" customFormat="1" ht="15" hidden="1">
      <c r="A22" s="65"/>
      <c r="B22" s="55"/>
      <c r="C22" s="55" t="s">
        <v>437</v>
      </c>
      <c r="D22" s="139"/>
      <c r="E22" s="605"/>
      <c r="F22" s="605"/>
      <c r="G22" s="605"/>
      <c r="H22" s="598"/>
      <c r="I22" s="93"/>
      <c r="J22" s="599"/>
      <c r="K22" s="599"/>
      <c r="L22" s="93"/>
      <c r="M22" s="22">
        <f>SUM(E22:K22)</f>
        <v>0</v>
      </c>
    </row>
    <row r="23" spans="1:13" s="40" customFormat="1" ht="15">
      <c r="A23" s="65"/>
      <c r="B23" s="55"/>
      <c r="C23" s="133" t="s">
        <v>1210</v>
      </c>
      <c r="D23" s="139"/>
      <c r="E23" s="598"/>
      <c r="F23" s="599"/>
      <c r="G23" s="599"/>
      <c r="H23" s="598"/>
      <c r="I23" s="599"/>
      <c r="J23" s="599"/>
      <c r="K23" s="599">
        <f>K18</f>
        <v>0</v>
      </c>
      <c r="L23" s="93"/>
      <c r="M23" s="22">
        <f>SUM(E23:K23)</f>
        <v>0</v>
      </c>
    </row>
    <row r="24" spans="1:14" s="40" customFormat="1" ht="15">
      <c r="A24" s="53"/>
      <c r="B24" s="134" t="s">
        <v>38</v>
      </c>
      <c r="C24" s="140"/>
      <c r="D24" s="137"/>
      <c r="E24" s="606">
        <f>E18+E19+E20-E21-E22-E23</f>
        <v>1163708256</v>
      </c>
      <c r="F24" s="169"/>
      <c r="G24" s="606">
        <f>G18+G19+G20-G21-G22-G23</f>
        <v>1413411015</v>
      </c>
      <c r="H24" s="169"/>
      <c r="I24" s="606">
        <f>I18+I19+I20-I21-I22-I23</f>
        <v>1129138301</v>
      </c>
      <c r="J24" s="606"/>
      <c r="K24" s="606">
        <f>K18+K19+K20-K21-K22-K23</f>
        <v>0</v>
      </c>
      <c r="L24" s="169"/>
      <c r="M24" s="607">
        <f>K24+I24+G24+E24</f>
        <v>3706257572</v>
      </c>
      <c r="N24" s="259">
        <f>M24+'[3]CDKT '!I53</f>
        <v>263367656</v>
      </c>
    </row>
    <row r="25" spans="1:13" s="40" customFormat="1" ht="15">
      <c r="A25" s="36"/>
      <c r="B25" s="37" t="s">
        <v>92</v>
      </c>
      <c r="C25" s="126"/>
      <c r="D25" s="126"/>
      <c r="E25" s="20"/>
      <c r="F25" s="34"/>
      <c r="G25" s="34"/>
      <c r="H25" s="20"/>
      <c r="I25" s="34"/>
      <c r="J25" s="156"/>
      <c r="K25" s="34"/>
      <c r="L25" s="34"/>
      <c r="M25" s="490"/>
    </row>
    <row r="26" spans="1:14" s="40" customFormat="1" ht="15">
      <c r="A26" s="53"/>
      <c r="B26" s="82" t="s">
        <v>88</v>
      </c>
      <c r="C26" s="137"/>
      <c r="D26" s="137"/>
      <c r="E26" s="169">
        <f>E9-E18</f>
        <v>1032180926</v>
      </c>
      <c r="F26" s="169"/>
      <c r="G26" s="169">
        <f>G9-G18</f>
        <v>1017125165</v>
      </c>
      <c r="H26" s="169">
        <v>0</v>
      </c>
      <c r="I26" s="169">
        <f>I9-I18</f>
        <v>1773413394</v>
      </c>
      <c r="J26" s="34">
        <v>0</v>
      </c>
      <c r="K26" s="169">
        <f>K9-K18</f>
        <v>0</v>
      </c>
      <c r="L26" s="169"/>
      <c r="M26" s="105">
        <f>SUM(E26:K26)</f>
        <v>3822719485</v>
      </c>
      <c r="N26" s="608">
        <f>M26-'[3]CDKT '!K51</f>
        <v>94591367</v>
      </c>
    </row>
    <row r="27" spans="1:19" s="40" customFormat="1" ht="15.75" thickBot="1">
      <c r="A27" s="53"/>
      <c r="B27" s="142" t="s">
        <v>38</v>
      </c>
      <c r="C27" s="143"/>
      <c r="D27" s="137"/>
      <c r="E27" s="609">
        <f>E16-E24</f>
        <v>999516663</v>
      </c>
      <c r="F27" s="169"/>
      <c r="G27" s="609">
        <f>G16-G24</f>
        <v>2779918301</v>
      </c>
      <c r="H27" s="169">
        <v>0</v>
      </c>
      <c r="I27" s="609">
        <f>I16-I24</f>
        <v>1659162789</v>
      </c>
      <c r="J27" s="34">
        <v>0</v>
      </c>
      <c r="K27" s="609">
        <f>K16-K24</f>
        <v>0</v>
      </c>
      <c r="L27" s="169"/>
      <c r="M27" s="610">
        <f>SUM(E27:K27)</f>
        <v>5438597753</v>
      </c>
      <c r="N27" s="608">
        <f>M27-'[3]CDKT '!I51</f>
        <v>1615878268</v>
      </c>
      <c r="S27" s="259">
        <f>M27-CDKT!I51</f>
        <v>0</v>
      </c>
    </row>
    <row r="28" s="1" customFormat="1" ht="18.75" customHeight="1" thickTop="1"/>
    <row r="29" spans="3:12" s="40" customFormat="1" ht="14.25" customHeight="1">
      <c r="C29" s="82" t="s">
        <v>1211</v>
      </c>
      <c r="D29" s="82"/>
      <c r="E29" s="82"/>
      <c r="F29" s="82"/>
      <c r="G29" s="82"/>
      <c r="H29" s="82"/>
      <c r="I29" s="82"/>
      <c r="J29" s="82"/>
      <c r="K29" s="82"/>
      <c r="L29" s="82"/>
    </row>
    <row r="30" spans="3:12" s="40" customFormat="1" ht="15">
      <c r="C30" s="82" t="s">
        <v>1212</v>
      </c>
      <c r="D30" s="82"/>
      <c r="E30" s="82"/>
      <c r="F30" s="82"/>
      <c r="G30" s="82"/>
      <c r="H30" s="82"/>
      <c r="I30" s="82"/>
      <c r="J30" s="82"/>
      <c r="K30" s="82"/>
      <c r="L30" s="82"/>
    </row>
    <row r="31" ht="15">
      <c r="C31" s="611" t="s">
        <v>1213</v>
      </c>
    </row>
    <row r="32" ht="15">
      <c r="C32" s="611" t="s">
        <v>1214</v>
      </c>
    </row>
    <row r="33" spans="3:12" s="1" customFormat="1" ht="15">
      <c r="C33" s="491" t="s">
        <v>1215</v>
      </c>
      <c r="D33" s="491"/>
      <c r="E33" s="491"/>
      <c r="F33" s="491"/>
      <c r="G33" s="491"/>
      <c r="H33" s="491"/>
      <c r="I33" s="491"/>
      <c r="J33" s="491"/>
      <c r="K33" s="491"/>
      <c r="L33" s="491"/>
    </row>
    <row r="34" ht="15" hidden="1">
      <c r="C34" s="611" t="s">
        <v>1216</v>
      </c>
    </row>
    <row r="35" ht="15" hidden="1">
      <c r="C35" s="611" t="s">
        <v>1217</v>
      </c>
    </row>
    <row r="36" spans="3:12" s="1" customFormat="1" ht="15">
      <c r="C36" s="491" t="s">
        <v>1218</v>
      </c>
      <c r="D36" s="491"/>
      <c r="E36" s="491"/>
      <c r="F36" s="491"/>
      <c r="G36" s="491"/>
      <c r="H36" s="491"/>
      <c r="I36" s="491"/>
      <c r="J36" s="491"/>
      <c r="K36" s="491"/>
      <c r="L36" s="491"/>
    </row>
    <row r="37" spans="3:12" s="1" customFormat="1" ht="15">
      <c r="C37" s="491" t="s">
        <v>1219</v>
      </c>
      <c r="D37" s="491"/>
      <c r="E37" s="491"/>
      <c r="F37" s="491"/>
      <c r="G37" s="491"/>
      <c r="H37" s="491"/>
      <c r="I37" s="491"/>
      <c r="J37" s="491"/>
      <c r="K37" s="491"/>
      <c r="L37" s="491"/>
    </row>
  </sheetData>
  <sheetProtection/>
  <printOptions/>
  <pageMargins left="0.7086614173228347" right="0.7086614173228347" top="0.7480314960629921" bottom="0.7480314960629921" header="0.31496062992125984" footer="0.31496062992125984"/>
  <pageSetup firstPageNumber="26" useFirstPageNumber="1" horizontalDpi="600" verticalDpi="600" orientation="landscape" paperSize="9" r:id="rId1"/>
  <headerFooter>
    <oddFooter>&amp;RTrang &amp;P</oddFooter>
  </headerFooter>
</worksheet>
</file>

<file path=xl/worksheets/sheet8.xml><?xml version="1.0" encoding="utf-8"?>
<worksheet xmlns="http://schemas.openxmlformats.org/spreadsheetml/2006/main" xmlns:r="http://schemas.openxmlformats.org/officeDocument/2006/relationships">
  <dimension ref="A1:IO44"/>
  <sheetViews>
    <sheetView zoomScalePageLayoutView="0" workbookViewId="0" topLeftCell="A7">
      <pane xSplit="3" ySplit="2" topLeftCell="D21" activePane="bottomRight" state="frozen"/>
      <selection pane="topLeft" activeCell="A7" sqref="A7"/>
      <selection pane="topRight" activeCell="D7" sqref="D7"/>
      <selection pane="bottomLeft" activeCell="A9" sqref="A9"/>
      <selection pane="bottomRight" activeCell="J31" sqref="J31"/>
    </sheetView>
  </sheetViews>
  <sheetFormatPr defaultColWidth="9.00390625" defaultRowHeight="12.75"/>
  <cols>
    <col min="1" max="1" width="3.875" style="414" customWidth="1"/>
    <col min="2" max="2" width="34.125" style="414" customWidth="1"/>
    <col min="3" max="3" width="16.875" style="414" bestFit="1" customWidth="1"/>
    <col min="4" max="4" width="17.375" style="414" customWidth="1"/>
    <col min="5" max="5" width="13.375" style="414" hidden="1" customWidth="1"/>
    <col min="6" max="6" width="13.125" style="414" hidden="1" customWidth="1"/>
    <col min="7" max="7" width="14.00390625" style="414" hidden="1" customWidth="1"/>
    <col min="8" max="8" width="18.75390625" style="414" customWidth="1"/>
    <col min="9" max="9" width="16.875" style="414" customWidth="1"/>
    <col min="10" max="10" width="19.625" style="20" customWidth="1"/>
    <col min="11" max="11" width="17.75390625" style="414" customWidth="1"/>
    <col min="12" max="12" width="18.75390625" style="414" hidden="1" customWidth="1"/>
    <col min="13" max="13" width="16.875" style="414" hidden="1" customWidth="1"/>
    <col min="14" max="14" width="12.875" style="414" hidden="1" customWidth="1"/>
    <col min="15" max="15" width="0" style="414" hidden="1" customWidth="1"/>
    <col min="16" max="16384" width="9.125" style="414" customWidth="1"/>
  </cols>
  <sheetData>
    <row r="1" spans="1:249" s="431" customFormat="1" ht="19.5" customHeight="1">
      <c r="A1" s="492" t="str">
        <f>'[1]TTC'!D6</f>
        <v>CÔNG TY CỔ PHẦN CHẾ TẠO MÁY DZĨ AN VIỆT NAM</v>
      </c>
      <c r="B1" s="427"/>
      <c r="C1" s="428"/>
      <c r="D1" s="429"/>
      <c r="E1" s="428"/>
      <c r="F1" s="430"/>
      <c r="G1" s="428"/>
      <c r="H1" s="428"/>
      <c r="I1" s="428"/>
      <c r="J1" s="34"/>
      <c r="K1" s="22" t="s">
        <v>1113</v>
      </c>
      <c r="L1" s="414"/>
      <c r="M1" s="481"/>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428"/>
      <c r="DK1" s="428"/>
      <c r="DL1" s="428"/>
      <c r="DM1" s="428"/>
      <c r="DN1" s="428"/>
      <c r="DO1" s="428"/>
      <c r="DP1" s="428"/>
      <c r="DQ1" s="428"/>
      <c r="DR1" s="428"/>
      <c r="DS1" s="428"/>
      <c r="DT1" s="428"/>
      <c r="DU1" s="428"/>
      <c r="DV1" s="428"/>
      <c r="DW1" s="428"/>
      <c r="DX1" s="428"/>
      <c r="DY1" s="428"/>
      <c r="DZ1" s="428"/>
      <c r="EA1" s="428"/>
      <c r="EB1" s="428"/>
      <c r="EC1" s="428"/>
      <c r="ED1" s="428"/>
      <c r="EE1" s="428"/>
      <c r="EF1" s="428"/>
      <c r="EG1" s="428"/>
      <c r="EH1" s="428"/>
      <c r="EI1" s="428"/>
      <c r="EJ1" s="428"/>
      <c r="EK1" s="428"/>
      <c r="EL1" s="428"/>
      <c r="EM1" s="428"/>
      <c r="EN1" s="428"/>
      <c r="EO1" s="428"/>
      <c r="EP1" s="428"/>
      <c r="EQ1" s="428"/>
      <c r="ER1" s="428"/>
      <c r="ES1" s="428"/>
      <c r="ET1" s="428"/>
      <c r="EU1" s="428"/>
      <c r="EV1" s="428"/>
      <c r="EW1" s="428"/>
      <c r="EX1" s="428"/>
      <c r="EY1" s="428"/>
      <c r="EZ1" s="428"/>
      <c r="FA1" s="428"/>
      <c r="FB1" s="428"/>
      <c r="FC1" s="428"/>
      <c r="FD1" s="428"/>
      <c r="FE1" s="428"/>
      <c r="FF1" s="428"/>
      <c r="FG1" s="428"/>
      <c r="FH1" s="428"/>
      <c r="FI1" s="428"/>
      <c r="FJ1" s="428"/>
      <c r="FK1" s="428"/>
      <c r="FL1" s="428"/>
      <c r="FM1" s="428"/>
      <c r="FN1" s="428"/>
      <c r="FO1" s="428"/>
      <c r="FP1" s="428"/>
      <c r="FQ1" s="428"/>
      <c r="FR1" s="428"/>
      <c r="FS1" s="428"/>
      <c r="FT1" s="428"/>
      <c r="FU1" s="428"/>
      <c r="FV1" s="428"/>
      <c r="FW1" s="428"/>
      <c r="FX1" s="428"/>
      <c r="FY1" s="428"/>
      <c r="FZ1" s="428"/>
      <c r="GA1" s="428"/>
      <c r="GB1" s="428"/>
      <c r="GC1" s="428"/>
      <c r="GD1" s="428"/>
      <c r="GE1" s="428"/>
      <c r="GF1" s="428"/>
      <c r="GG1" s="428"/>
      <c r="GH1" s="428"/>
      <c r="GI1" s="428"/>
      <c r="GJ1" s="428"/>
      <c r="GK1" s="428"/>
      <c r="GL1" s="428"/>
      <c r="GM1" s="428"/>
      <c r="GN1" s="428"/>
      <c r="GO1" s="428"/>
      <c r="GP1" s="428"/>
      <c r="GQ1" s="428"/>
      <c r="GR1" s="428"/>
      <c r="GS1" s="428"/>
      <c r="GT1" s="428"/>
      <c r="GU1" s="428"/>
      <c r="GV1" s="428"/>
      <c r="GW1" s="428"/>
      <c r="GX1" s="428"/>
      <c r="GY1" s="428"/>
      <c r="GZ1" s="428"/>
      <c r="HA1" s="428"/>
      <c r="HB1" s="428"/>
      <c r="HC1" s="428"/>
      <c r="HD1" s="428"/>
      <c r="HE1" s="428"/>
      <c r="HF1" s="428"/>
      <c r="HG1" s="428"/>
      <c r="HH1" s="428"/>
      <c r="HI1" s="428"/>
      <c r="HJ1" s="428"/>
      <c r="HK1" s="428"/>
      <c r="HL1" s="428"/>
      <c r="HM1" s="428"/>
      <c r="HN1" s="428"/>
      <c r="HO1" s="428"/>
      <c r="HP1" s="428"/>
      <c r="HQ1" s="428"/>
      <c r="HR1" s="428"/>
      <c r="HS1" s="428"/>
      <c r="HT1" s="428"/>
      <c r="HU1" s="428"/>
      <c r="HV1" s="428"/>
      <c r="HW1" s="428"/>
      <c r="HX1" s="428"/>
      <c r="HY1" s="428"/>
      <c r="HZ1" s="428"/>
      <c r="IA1" s="428"/>
      <c r="IB1" s="428"/>
      <c r="IC1" s="428"/>
      <c r="ID1" s="428"/>
      <c r="IE1" s="428"/>
      <c r="IF1" s="428"/>
      <c r="IG1" s="428"/>
      <c r="IH1" s="428"/>
      <c r="II1" s="428"/>
      <c r="IJ1" s="428"/>
      <c r="IK1" s="428"/>
      <c r="IL1" s="428"/>
      <c r="IM1" s="428"/>
      <c r="IN1" s="428"/>
      <c r="IO1" s="428"/>
    </row>
    <row r="2" spans="1:249" s="431" customFormat="1" ht="9.75" customHeight="1">
      <c r="A2" s="492"/>
      <c r="B2" s="427"/>
      <c r="C2" s="428"/>
      <c r="D2" s="429"/>
      <c r="E2" s="428"/>
      <c r="F2" s="430"/>
      <c r="G2" s="428"/>
      <c r="H2" s="428"/>
      <c r="I2" s="428"/>
      <c r="J2" s="34"/>
      <c r="K2" s="22"/>
      <c r="L2" s="414"/>
      <c r="M2" s="481"/>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428"/>
      <c r="FQ2" s="428"/>
      <c r="FR2" s="428"/>
      <c r="FS2" s="428"/>
      <c r="FT2" s="428"/>
      <c r="FU2" s="428"/>
      <c r="FV2" s="428"/>
      <c r="FW2" s="428"/>
      <c r="FX2" s="428"/>
      <c r="FY2" s="428"/>
      <c r="FZ2" s="428"/>
      <c r="GA2" s="428"/>
      <c r="GB2" s="428"/>
      <c r="GC2" s="428"/>
      <c r="GD2" s="428"/>
      <c r="GE2" s="428"/>
      <c r="GF2" s="428"/>
      <c r="GG2" s="428"/>
      <c r="GH2" s="428"/>
      <c r="GI2" s="428"/>
      <c r="GJ2" s="428"/>
      <c r="GK2" s="428"/>
      <c r="GL2" s="428"/>
      <c r="GM2" s="428"/>
      <c r="GN2" s="428"/>
      <c r="GO2" s="428"/>
      <c r="GP2" s="428"/>
      <c r="GQ2" s="428"/>
      <c r="GR2" s="428"/>
      <c r="GS2" s="428"/>
      <c r="GT2" s="428"/>
      <c r="GU2" s="428"/>
      <c r="GV2" s="428"/>
      <c r="GW2" s="428"/>
      <c r="GX2" s="428"/>
      <c r="GY2" s="428"/>
      <c r="GZ2" s="428"/>
      <c r="HA2" s="428"/>
      <c r="HB2" s="428"/>
      <c r="HC2" s="428"/>
      <c r="HD2" s="428"/>
      <c r="HE2" s="428"/>
      <c r="HF2" s="428"/>
      <c r="HG2" s="428"/>
      <c r="HH2" s="428"/>
      <c r="HI2" s="428"/>
      <c r="HJ2" s="428"/>
      <c r="HK2" s="428"/>
      <c r="HL2" s="428"/>
      <c r="HM2" s="428"/>
      <c r="HN2" s="428"/>
      <c r="HO2" s="428"/>
      <c r="HP2" s="428"/>
      <c r="HQ2" s="428"/>
      <c r="HR2" s="428"/>
      <c r="HS2" s="428"/>
      <c r="HT2" s="428"/>
      <c r="HU2" s="428"/>
      <c r="HV2" s="428"/>
      <c r="HW2" s="428"/>
      <c r="HX2" s="428"/>
      <c r="HY2" s="428"/>
      <c r="HZ2" s="428"/>
      <c r="IA2" s="428"/>
      <c r="IB2" s="428"/>
      <c r="IC2" s="428"/>
      <c r="ID2" s="428"/>
      <c r="IE2" s="428"/>
      <c r="IF2" s="428"/>
      <c r="IG2" s="428"/>
      <c r="IH2" s="428"/>
      <c r="II2" s="428"/>
      <c r="IJ2" s="428"/>
      <c r="IK2" s="428"/>
      <c r="IL2" s="428"/>
      <c r="IM2" s="428"/>
      <c r="IN2" s="428"/>
      <c r="IO2" s="428"/>
    </row>
    <row r="3" spans="1:13" s="431" customFormat="1" ht="24.75" customHeight="1">
      <c r="A3" s="482" t="str">
        <f>'[1]TM'!A3</f>
        <v>THUYẾT MINH BÁO CÁO TÀI CHÍNH</v>
      </c>
      <c r="B3" s="483"/>
      <c r="C3" s="483"/>
      <c r="D3" s="483"/>
      <c r="E3" s="483"/>
      <c r="F3" s="483"/>
      <c r="G3" s="483"/>
      <c r="H3" s="483"/>
      <c r="I3" s="483"/>
      <c r="J3" s="27"/>
      <c r="K3" s="484"/>
      <c r="L3" s="27"/>
      <c r="M3" s="481"/>
    </row>
    <row r="4" spans="1:13" s="431" customFormat="1" ht="18" customHeight="1">
      <c r="A4" s="485" t="s">
        <v>1140</v>
      </c>
      <c r="B4" s="486"/>
      <c r="C4" s="486"/>
      <c r="D4" s="486"/>
      <c r="E4" s="486"/>
      <c r="F4" s="486"/>
      <c r="G4" s="486"/>
      <c r="H4" s="486"/>
      <c r="I4" s="486"/>
      <c r="J4" s="30"/>
      <c r="K4" s="487" t="s">
        <v>1114</v>
      </c>
      <c r="L4" s="488"/>
      <c r="M4" s="481"/>
    </row>
    <row r="5" spans="1:10" s="39" customFormat="1" ht="30" customHeight="1">
      <c r="A5" s="493" t="s">
        <v>361</v>
      </c>
      <c r="B5" s="37" t="s">
        <v>75</v>
      </c>
      <c r="J5" s="56"/>
    </row>
    <row r="6" spans="1:10" s="39" customFormat="1" ht="19.5" customHeight="1">
      <c r="A6" s="494"/>
      <c r="B6" s="495" t="s">
        <v>584</v>
      </c>
      <c r="J6" s="56"/>
    </row>
    <row r="7" spans="1:10" s="39" customFormat="1" ht="3" customHeight="1">
      <c r="A7" s="494"/>
      <c r="B7" s="495"/>
      <c r="J7" s="56"/>
    </row>
    <row r="8" spans="1:11" s="39" customFormat="1" ht="45.75" customHeight="1">
      <c r="A8" s="888" t="s">
        <v>34</v>
      </c>
      <c r="B8" s="888"/>
      <c r="C8" s="496" t="s">
        <v>1121</v>
      </c>
      <c r="D8" s="496" t="s">
        <v>1052</v>
      </c>
      <c r="E8" s="496" t="s">
        <v>1122</v>
      </c>
      <c r="F8" s="496" t="s">
        <v>1123</v>
      </c>
      <c r="G8" s="496" t="s">
        <v>1056</v>
      </c>
      <c r="H8" s="496" t="s">
        <v>1057</v>
      </c>
      <c r="I8" s="496" t="s">
        <v>1058</v>
      </c>
      <c r="J8" s="497" t="s">
        <v>587</v>
      </c>
      <c r="K8" s="496" t="s">
        <v>588</v>
      </c>
    </row>
    <row r="9" spans="1:11" s="39" customFormat="1" ht="19.5" customHeight="1">
      <c r="A9" s="498" t="s">
        <v>589</v>
      </c>
      <c r="B9" s="499"/>
      <c r="C9" s="502">
        <v>34498500000</v>
      </c>
      <c r="D9" s="502">
        <v>16170748000</v>
      </c>
      <c r="E9" s="502">
        <v>0</v>
      </c>
      <c r="F9" s="502">
        <v>0</v>
      </c>
      <c r="G9" s="502">
        <v>0</v>
      </c>
      <c r="H9" s="502">
        <v>7370883419</v>
      </c>
      <c r="I9" s="502">
        <v>3957041471</v>
      </c>
      <c r="J9" s="502">
        <v>35535056991</v>
      </c>
      <c r="K9" s="502">
        <v>97532229881</v>
      </c>
    </row>
    <row r="10" spans="1:11" s="39" customFormat="1" ht="19.5" customHeight="1">
      <c r="A10" s="1" t="s">
        <v>1195</v>
      </c>
      <c r="C10" s="500">
        <v>19461350000</v>
      </c>
      <c r="D10" s="500">
        <v>0</v>
      </c>
      <c r="E10" s="500"/>
      <c r="F10" s="500"/>
      <c r="G10" s="500"/>
      <c r="H10" s="500">
        <v>0</v>
      </c>
      <c r="I10" s="500">
        <v>0</v>
      </c>
      <c r="J10" s="500">
        <v>0</v>
      </c>
      <c r="K10" s="20">
        <v>19461350000</v>
      </c>
    </row>
    <row r="11" spans="1:11" s="39" customFormat="1" ht="19.5" customHeight="1">
      <c r="A11" s="1" t="s">
        <v>1196</v>
      </c>
      <c r="C11" s="500">
        <v>0</v>
      </c>
      <c r="D11" s="500">
        <v>-80022000</v>
      </c>
      <c r="E11" s="505"/>
      <c r="F11" s="505"/>
      <c r="G11" s="505"/>
      <c r="H11" s="505">
        <v>0</v>
      </c>
      <c r="I11" s="505">
        <v>0</v>
      </c>
      <c r="J11" s="505">
        <v>0</v>
      </c>
      <c r="K11" s="20">
        <v>-80022000</v>
      </c>
    </row>
    <row r="12" spans="1:11" s="39" customFormat="1" ht="19.5" customHeight="1">
      <c r="A12" s="1" t="s">
        <v>1197</v>
      </c>
      <c r="C12" s="500">
        <v>0</v>
      </c>
      <c r="D12" s="500">
        <v>0</v>
      </c>
      <c r="E12" s="505"/>
      <c r="F12" s="505"/>
      <c r="G12" s="505"/>
      <c r="H12" s="505">
        <v>0</v>
      </c>
      <c r="I12" s="505">
        <v>0</v>
      </c>
      <c r="J12" s="505">
        <v>-8975497170.052338</v>
      </c>
      <c r="K12" s="20">
        <v>-8975497170.052338</v>
      </c>
    </row>
    <row r="13" spans="1:12" s="39" customFormat="1" ht="19.5" customHeight="1">
      <c r="A13" s="42" t="s">
        <v>1198</v>
      </c>
      <c r="C13" s="500">
        <v>0</v>
      </c>
      <c r="D13" s="500">
        <v>0</v>
      </c>
      <c r="E13" s="505"/>
      <c r="F13" s="505"/>
      <c r="G13" s="505"/>
      <c r="H13" s="505">
        <v>0</v>
      </c>
      <c r="I13" s="505">
        <v>0</v>
      </c>
      <c r="J13" s="569">
        <v>-10348560000</v>
      </c>
      <c r="K13" s="20">
        <v>-10348560000</v>
      </c>
      <c r="L13" s="314"/>
    </row>
    <row r="14" spans="1:11" s="39" customFormat="1" ht="19.5" customHeight="1">
      <c r="A14" s="42" t="s">
        <v>1199</v>
      </c>
      <c r="C14" s="500">
        <v>0</v>
      </c>
      <c r="D14" s="500">
        <v>0</v>
      </c>
      <c r="E14" s="505"/>
      <c r="F14" s="505"/>
      <c r="G14" s="505"/>
      <c r="H14" s="505">
        <v>0</v>
      </c>
      <c r="I14" s="505">
        <v>0</v>
      </c>
      <c r="J14" s="569">
        <v>-3449090000</v>
      </c>
      <c r="K14" s="20">
        <v>-3449090000</v>
      </c>
    </row>
    <row r="15" spans="1:11" s="39" customFormat="1" ht="19.5" customHeight="1">
      <c r="A15" s="1" t="s">
        <v>1200</v>
      </c>
      <c r="C15" s="500">
        <v>0</v>
      </c>
      <c r="D15" s="500">
        <v>0</v>
      </c>
      <c r="E15" s="505"/>
      <c r="F15" s="505"/>
      <c r="G15" s="505"/>
      <c r="H15" s="505">
        <v>140062322</v>
      </c>
      <c r="I15" s="505">
        <v>70031161</v>
      </c>
      <c r="J15" s="505">
        <v>-210093483</v>
      </c>
      <c r="K15" s="20">
        <v>0</v>
      </c>
    </row>
    <row r="16" spans="1:11" s="39" customFormat="1" ht="19.5" customHeight="1">
      <c r="A16" s="1" t="s">
        <v>1201</v>
      </c>
      <c r="C16" s="500">
        <v>0</v>
      </c>
      <c r="D16" s="500">
        <v>0</v>
      </c>
      <c r="E16" s="505"/>
      <c r="F16" s="505"/>
      <c r="G16" s="505"/>
      <c r="H16" s="505">
        <v>0</v>
      </c>
      <c r="I16" s="505">
        <v>0</v>
      </c>
      <c r="J16" s="505">
        <v>-98043625</v>
      </c>
      <c r="K16" s="20">
        <v>-98043625</v>
      </c>
    </row>
    <row r="17" spans="1:11" s="39" customFormat="1" ht="19.5" customHeight="1">
      <c r="A17" s="1" t="s">
        <v>15</v>
      </c>
      <c r="C17" s="500">
        <v>0</v>
      </c>
      <c r="D17" s="500">
        <v>0</v>
      </c>
      <c r="E17" s="505"/>
      <c r="F17" s="505"/>
      <c r="G17" s="505"/>
      <c r="H17" s="505">
        <v>0</v>
      </c>
      <c r="I17" s="505">
        <v>0</v>
      </c>
      <c r="J17" s="505">
        <v>-130374835</v>
      </c>
      <c r="K17" s="20">
        <v>-130374835</v>
      </c>
    </row>
    <row r="18" spans="1:12" s="79" customFormat="1" ht="19.5" customHeight="1">
      <c r="A18" s="501" t="s">
        <v>592</v>
      </c>
      <c r="B18" s="241"/>
      <c r="C18" s="502">
        <f aca="true" t="shared" si="0" ref="C18:J18">SUM(C9:C17)</f>
        <v>53959850000</v>
      </c>
      <c r="D18" s="502">
        <f t="shared" si="0"/>
        <v>16090726000</v>
      </c>
      <c r="E18" s="502">
        <f t="shared" si="0"/>
        <v>0</v>
      </c>
      <c r="F18" s="502">
        <f t="shared" si="0"/>
        <v>0</v>
      </c>
      <c r="G18" s="502">
        <f t="shared" si="0"/>
        <v>0</v>
      </c>
      <c r="H18" s="502">
        <f t="shared" si="0"/>
        <v>7510945741</v>
      </c>
      <c r="I18" s="502">
        <f t="shared" si="0"/>
        <v>4027072632</v>
      </c>
      <c r="J18" s="502">
        <f t="shared" si="0"/>
        <v>12323397877.947662</v>
      </c>
      <c r="K18" s="502">
        <f>SUM(C18:J18)</f>
        <v>93911992250.94766</v>
      </c>
      <c r="L18" s="381">
        <f>K18-'[1]CDKT '!K113</f>
        <v>-3620237629.772339</v>
      </c>
    </row>
    <row r="19" spans="1:11" s="336" customFormat="1" ht="15.75" customHeight="1">
      <c r="A19" s="503"/>
      <c r="B19" s="81"/>
      <c r="C19" s="504"/>
      <c r="D19" s="504"/>
      <c r="E19" s="504"/>
      <c r="F19" s="504"/>
      <c r="G19" s="504"/>
      <c r="H19" s="504"/>
      <c r="I19" s="504"/>
      <c r="J19" s="504"/>
      <c r="K19" s="504"/>
    </row>
    <row r="20" spans="1:11" s="336" customFormat="1" ht="15.75" customHeight="1">
      <c r="A20" s="503"/>
      <c r="B20" s="81"/>
      <c r="C20" s="504"/>
      <c r="D20" s="504"/>
      <c r="E20" s="504"/>
      <c r="F20" s="504"/>
      <c r="G20" s="504"/>
      <c r="H20" s="504"/>
      <c r="I20" s="504"/>
      <c r="J20" s="504"/>
      <c r="K20" s="504"/>
    </row>
    <row r="21" spans="1:11" s="336" customFormat="1" ht="15.75" customHeight="1">
      <c r="A21" s="503"/>
      <c r="B21" s="81"/>
      <c r="C21" s="504"/>
      <c r="D21" s="504"/>
      <c r="E21" s="504"/>
      <c r="F21" s="504"/>
      <c r="G21" s="504"/>
      <c r="H21" s="504"/>
      <c r="I21" s="504"/>
      <c r="J21" s="504"/>
      <c r="K21" s="504"/>
    </row>
    <row r="22" spans="1:11" s="336" customFormat="1" ht="15.75" customHeight="1">
      <c r="A22" s="503"/>
      <c r="B22" s="81"/>
      <c r="C22" s="504"/>
      <c r="D22" s="504"/>
      <c r="E22" s="504"/>
      <c r="F22" s="504"/>
      <c r="G22" s="504"/>
      <c r="H22" s="504"/>
      <c r="I22" s="504"/>
      <c r="J22" s="504"/>
      <c r="K22" s="504"/>
    </row>
    <row r="23" spans="1:11" s="336" customFormat="1" ht="15.75" customHeight="1">
      <c r="A23" s="503"/>
      <c r="B23" s="81"/>
      <c r="C23" s="504"/>
      <c r="D23" s="504"/>
      <c r="E23" s="504"/>
      <c r="F23" s="504"/>
      <c r="G23" s="504"/>
      <c r="H23" s="504"/>
      <c r="I23" s="504"/>
      <c r="J23" s="504"/>
      <c r="K23" s="504"/>
    </row>
    <row r="24" spans="1:11" s="336" customFormat="1" ht="15.75" customHeight="1">
      <c r="A24" s="503"/>
      <c r="B24" s="81"/>
      <c r="C24" s="504"/>
      <c r="D24" s="504"/>
      <c r="E24" s="504"/>
      <c r="F24" s="504"/>
      <c r="G24" s="504"/>
      <c r="H24" s="504"/>
      <c r="I24" s="504"/>
      <c r="J24" s="504"/>
      <c r="K24" s="504"/>
    </row>
    <row r="25" spans="1:11" s="336" customFormat="1" ht="15.75" customHeight="1">
      <c r="A25" s="503"/>
      <c r="B25" s="81"/>
      <c r="C25" s="504"/>
      <c r="D25" s="504"/>
      <c r="E25" s="504"/>
      <c r="F25" s="504"/>
      <c r="G25" s="504"/>
      <c r="H25" s="504"/>
      <c r="I25" s="504"/>
      <c r="J25" s="504"/>
      <c r="K25" s="504"/>
    </row>
    <row r="26" spans="1:11" s="336" customFormat="1" ht="15.75" customHeight="1">
      <c r="A26" s="503"/>
      <c r="B26" s="81"/>
      <c r="C26" s="504"/>
      <c r="D26" s="504"/>
      <c r="E26" s="504"/>
      <c r="F26" s="504"/>
      <c r="G26" s="504"/>
      <c r="H26" s="504"/>
      <c r="I26" s="504"/>
      <c r="J26" s="504"/>
      <c r="K26" s="504"/>
    </row>
    <row r="27" spans="1:13" s="79" customFormat="1" ht="19.5" customHeight="1">
      <c r="A27" s="501" t="s">
        <v>593</v>
      </c>
      <c r="B27" s="241"/>
      <c r="C27" s="502">
        <f>C18</f>
        <v>53959850000</v>
      </c>
      <c r="D27" s="502">
        <f aca="true" t="shared" si="1" ref="D27:K27">D18</f>
        <v>16090726000</v>
      </c>
      <c r="E27" s="502">
        <f t="shared" si="1"/>
        <v>0</v>
      </c>
      <c r="F27" s="502">
        <f>F18</f>
        <v>0</v>
      </c>
      <c r="G27" s="502">
        <f t="shared" si="1"/>
        <v>0</v>
      </c>
      <c r="H27" s="502">
        <f>H18</f>
        <v>7510945741</v>
      </c>
      <c r="I27" s="502">
        <f>I18</f>
        <v>4027072632</v>
      </c>
      <c r="J27" s="502">
        <f>J18</f>
        <v>12323397877.947662</v>
      </c>
      <c r="K27" s="502">
        <f t="shared" si="1"/>
        <v>93911992250.94766</v>
      </c>
      <c r="L27" s="480">
        <f>K27-'[1]CDKT '!K113</f>
        <v>-3620237629.772339</v>
      </c>
      <c r="M27" s="381">
        <f>J27-42406022669</f>
        <v>-30082624791.052338</v>
      </c>
    </row>
    <row r="28" spans="1:12" s="39" customFormat="1" ht="19.5" customHeight="1">
      <c r="A28" s="1" t="s">
        <v>7</v>
      </c>
      <c r="C28" s="500"/>
      <c r="D28" s="500">
        <v>0</v>
      </c>
      <c r="E28" s="500">
        <v>0</v>
      </c>
      <c r="F28" s="500">
        <v>0</v>
      </c>
      <c r="G28" s="500">
        <v>0</v>
      </c>
      <c r="H28" s="500">
        <v>0</v>
      </c>
      <c r="I28" s="500">
        <v>0</v>
      </c>
      <c r="J28" s="500">
        <v>0</v>
      </c>
      <c r="K28" s="20">
        <f aca="true" t="shared" si="2" ref="K28:K35">SUM(C28:J28)</f>
        <v>0</v>
      </c>
      <c r="L28" s="263"/>
    </row>
    <row r="29" spans="1:11" s="39" customFormat="1" ht="19.5" customHeight="1">
      <c r="A29" s="1" t="s">
        <v>8</v>
      </c>
      <c r="C29" s="500">
        <v>0</v>
      </c>
      <c r="D29" s="500"/>
      <c r="E29" s="505"/>
      <c r="F29" s="505"/>
      <c r="G29" s="505"/>
      <c r="H29" s="505">
        <v>0</v>
      </c>
      <c r="I29" s="505">
        <v>0</v>
      </c>
      <c r="J29" s="505">
        <v>0</v>
      </c>
      <c r="K29" s="20">
        <f t="shared" si="2"/>
        <v>0</v>
      </c>
    </row>
    <row r="30" spans="1:11" s="39" customFormat="1" ht="19.5" customHeight="1">
      <c r="A30" s="1" t="s">
        <v>1124</v>
      </c>
      <c r="C30" s="500">
        <v>0</v>
      </c>
      <c r="D30" s="500">
        <v>0</v>
      </c>
      <c r="E30" s="505"/>
      <c r="F30" s="505"/>
      <c r="G30" s="505"/>
      <c r="H30" s="505">
        <v>0</v>
      </c>
      <c r="I30" s="505">
        <v>0</v>
      </c>
      <c r="J30" s="505">
        <v>-12835414882</v>
      </c>
      <c r="K30" s="20">
        <f>SUM(C30:J30)</f>
        <v>-12835414882</v>
      </c>
    </row>
    <row r="31" spans="1:11" s="39" customFormat="1" ht="19.5" customHeight="1">
      <c r="A31" s="1" t="s">
        <v>1125</v>
      </c>
      <c r="C31" s="500">
        <v>0</v>
      </c>
      <c r="D31" s="500">
        <v>0</v>
      </c>
      <c r="E31" s="505"/>
      <c r="F31" s="505"/>
      <c r="G31" s="505"/>
      <c r="H31" s="505">
        <v>0</v>
      </c>
      <c r="I31" s="505">
        <v>0</v>
      </c>
      <c r="J31" s="505"/>
      <c r="K31" s="20">
        <f t="shared" si="2"/>
        <v>0</v>
      </c>
    </row>
    <row r="32" spans="1:11" s="39" customFormat="1" ht="19.5" customHeight="1">
      <c r="A32" s="1" t="s">
        <v>1202</v>
      </c>
      <c r="C32" s="500">
        <v>0</v>
      </c>
      <c r="D32" s="500">
        <v>0</v>
      </c>
      <c r="E32" s="505"/>
      <c r="F32" s="505"/>
      <c r="G32" s="505"/>
      <c r="H32" s="505"/>
      <c r="I32" s="505"/>
      <c r="J32" s="505">
        <f>-SUM(H32:I32)</f>
        <v>0</v>
      </c>
      <c r="K32" s="20">
        <f t="shared" si="2"/>
        <v>0</v>
      </c>
    </row>
    <row r="33" spans="1:11" s="39" customFormat="1" ht="19.5" customHeight="1">
      <c r="A33" s="1" t="s">
        <v>1203</v>
      </c>
      <c r="C33" s="500">
        <v>0</v>
      </c>
      <c r="D33" s="500">
        <v>0</v>
      </c>
      <c r="E33" s="505"/>
      <c r="F33" s="505"/>
      <c r="G33" s="505"/>
      <c r="H33" s="505">
        <v>0</v>
      </c>
      <c r="I33" s="505">
        <v>0</v>
      </c>
      <c r="J33" s="505"/>
      <c r="K33" s="20">
        <f t="shared" si="2"/>
        <v>0</v>
      </c>
    </row>
    <row r="34" spans="1:11" s="39" customFormat="1" ht="19.5" customHeight="1">
      <c r="A34" s="1" t="s">
        <v>15</v>
      </c>
      <c r="C34" s="500">
        <v>0</v>
      </c>
      <c r="D34" s="500">
        <v>0</v>
      </c>
      <c r="E34" s="505"/>
      <c r="F34" s="505"/>
      <c r="G34" s="505"/>
      <c r="H34" s="505">
        <v>0</v>
      </c>
      <c r="I34" s="505">
        <v>0</v>
      </c>
      <c r="J34" s="505"/>
      <c r="K34" s="20">
        <f t="shared" si="2"/>
        <v>0</v>
      </c>
    </row>
    <row r="35" spans="1:11" s="39" customFormat="1" ht="19.5" customHeight="1">
      <c r="A35" s="506" t="s">
        <v>9</v>
      </c>
      <c r="B35" s="507"/>
      <c r="C35" s="508"/>
      <c r="D35" s="508"/>
      <c r="E35" s="508"/>
      <c r="F35" s="508"/>
      <c r="G35" s="508"/>
      <c r="H35" s="509"/>
      <c r="I35" s="509"/>
      <c r="J35" s="510"/>
      <c r="K35" s="395">
        <f t="shared" si="2"/>
        <v>0</v>
      </c>
    </row>
    <row r="36" spans="1:12" s="79" customFormat="1" ht="19.5" customHeight="1" thickBot="1">
      <c r="A36" s="511" t="s">
        <v>10</v>
      </c>
      <c r="B36" s="247"/>
      <c r="C36" s="512">
        <f aca="true" t="shared" si="3" ref="C36:K36">SUM(C27:C35)</f>
        <v>53959850000</v>
      </c>
      <c r="D36" s="512">
        <f t="shared" si="3"/>
        <v>16090726000</v>
      </c>
      <c r="E36" s="512">
        <f t="shared" si="3"/>
        <v>0</v>
      </c>
      <c r="F36" s="512">
        <f t="shared" si="3"/>
        <v>0</v>
      </c>
      <c r="G36" s="512">
        <f t="shared" si="3"/>
        <v>0</v>
      </c>
      <c r="H36" s="512">
        <f t="shared" si="3"/>
        <v>7510945741</v>
      </c>
      <c r="I36" s="512">
        <f t="shared" si="3"/>
        <v>4027072632</v>
      </c>
      <c r="J36" s="512">
        <f>SUM(J27:J35)</f>
        <v>-512017004.05233765</v>
      </c>
      <c r="K36" s="512">
        <f t="shared" si="3"/>
        <v>81076577368.94766</v>
      </c>
      <c r="L36" s="480">
        <f>K36-'[1]CDKT '!I113</f>
        <v>-19627206228.052338</v>
      </c>
    </row>
    <row r="37" spans="3:13" s="513" customFormat="1" ht="15" customHeight="1" thickTop="1">
      <c r="C37" s="514">
        <f>C36-'[1]CDKT '!I114</f>
        <v>0</v>
      </c>
      <c r="D37" s="514">
        <v>0</v>
      </c>
      <c r="E37" s="514">
        <v>0</v>
      </c>
      <c r="F37" s="514">
        <v>0</v>
      </c>
      <c r="G37" s="514">
        <v>0</v>
      </c>
      <c r="H37" s="514">
        <f>H36-'[1]CDKT '!I120</f>
        <v>-22181860</v>
      </c>
      <c r="I37" s="514">
        <f>I36-'[1]CDKT '!I121</f>
        <v>-11090929</v>
      </c>
      <c r="J37" s="570"/>
      <c r="K37" s="515">
        <v>0</v>
      </c>
      <c r="M37" s="515"/>
    </row>
    <row r="38" spans="1:11" s="431" customFormat="1" ht="15.75" customHeight="1">
      <c r="A38" s="516"/>
      <c r="B38" s="517"/>
      <c r="C38" s="517"/>
      <c r="D38" s="517"/>
      <c r="E38" s="517"/>
      <c r="F38" s="517"/>
      <c r="G38" s="517"/>
      <c r="H38" s="414"/>
      <c r="I38" s="403"/>
      <c r="J38" s="518"/>
      <c r="K38" s="481"/>
    </row>
    <row r="39" spans="1:11" s="431" customFormat="1" ht="15.75" customHeight="1">
      <c r="A39" s="428"/>
      <c r="B39" s="519"/>
      <c r="C39" s="520"/>
      <c r="D39" s="414"/>
      <c r="E39" s="519"/>
      <c r="F39" s="519"/>
      <c r="G39" s="414"/>
      <c r="H39" s="403"/>
      <c r="I39" s="403"/>
      <c r="J39" s="403"/>
      <c r="K39" s="481"/>
    </row>
    <row r="40" spans="1:11" s="431" customFormat="1" ht="15.75" customHeight="1">
      <c r="A40" s="428"/>
      <c r="B40" s="521"/>
      <c r="C40" s="522"/>
      <c r="D40" s="523"/>
      <c r="E40" s="524"/>
      <c r="F40" s="428"/>
      <c r="G40" s="21"/>
      <c r="H40" s="34"/>
      <c r="I40" s="34"/>
      <c r="J40" s="34"/>
      <c r="K40" s="481"/>
    </row>
    <row r="41" spans="1:11" s="431" customFormat="1" ht="15.75" customHeight="1">
      <c r="A41" s="428"/>
      <c r="B41" s="525"/>
      <c r="C41" s="526"/>
      <c r="D41" s="527"/>
      <c r="E41" s="430"/>
      <c r="F41" s="428"/>
      <c r="G41" s="21"/>
      <c r="H41" s="34"/>
      <c r="I41" s="34"/>
      <c r="J41" s="34"/>
      <c r="K41" s="481"/>
    </row>
    <row r="42" spans="1:11" s="431" customFormat="1" ht="15.75" customHeight="1">
      <c r="A42" s="428"/>
      <c r="B42" s="525"/>
      <c r="C42" s="526"/>
      <c r="D42" s="527"/>
      <c r="E42" s="430"/>
      <c r="F42" s="428"/>
      <c r="G42" s="21"/>
      <c r="H42" s="34"/>
      <c r="I42" s="34"/>
      <c r="J42" s="34"/>
      <c r="K42" s="481"/>
    </row>
    <row r="43" spans="1:11" s="431" customFormat="1" ht="15.75" customHeight="1">
      <c r="A43" s="428"/>
      <c r="B43" s="525"/>
      <c r="C43" s="526"/>
      <c r="D43" s="527"/>
      <c r="E43" s="430"/>
      <c r="F43" s="428"/>
      <c r="G43" s="21"/>
      <c r="H43" s="34"/>
      <c r="I43" s="34"/>
      <c r="J43" s="34"/>
      <c r="K43" s="481"/>
    </row>
    <row r="44" spans="1:11" s="535" customFormat="1" ht="15.75" customHeight="1">
      <c r="A44" s="528"/>
      <c r="B44" s="529"/>
      <c r="C44" s="530"/>
      <c r="D44" s="531"/>
      <c r="E44" s="532"/>
      <c r="F44" s="528"/>
      <c r="G44" s="533"/>
      <c r="H44" s="22"/>
      <c r="I44" s="22"/>
      <c r="J44" s="22"/>
      <c r="K44" s="534"/>
    </row>
  </sheetData>
  <sheetProtection/>
  <mergeCells count="1">
    <mergeCell ref="A8:B8"/>
  </mergeCells>
  <printOptions/>
  <pageMargins left="0.7086614173228347" right="0.7086614173228347" top="0.7480314960629921" bottom="0.7480314960629921" header="0.31496062992125984" footer="0.31496062992125984"/>
  <pageSetup firstPageNumber="27" useFirstPageNumber="1" horizontalDpi="600" verticalDpi="600" orientation="landscape" paperSize="9" r:id="rId1"/>
  <headerFooter>
    <oddFooter>&amp;RTrang &amp;P</oddFooter>
  </headerFooter>
</worksheet>
</file>

<file path=xl/worksheets/sheet9.xml><?xml version="1.0" encoding="utf-8"?>
<worksheet xmlns="http://schemas.openxmlformats.org/spreadsheetml/2006/main" xmlns:r="http://schemas.openxmlformats.org/officeDocument/2006/relationships">
  <dimension ref="A1:IQ26"/>
  <sheetViews>
    <sheetView zoomScalePageLayoutView="0" workbookViewId="0" topLeftCell="A20">
      <selection activeCell="E39" sqref="E39"/>
    </sheetView>
  </sheetViews>
  <sheetFormatPr defaultColWidth="9.00390625" defaultRowHeight="12.75"/>
  <cols>
    <col min="1" max="1" width="2.25390625" style="0" customWidth="1"/>
    <col min="2" max="2" width="29.625" style="0" customWidth="1"/>
    <col min="3" max="3" width="5.25390625" style="0" customWidth="1"/>
    <col min="4" max="4" width="4.25390625" style="0" customWidth="1"/>
    <col min="5" max="6" width="18.875" style="0" customWidth="1"/>
    <col min="7" max="7" width="18.625" style="0" customWidth="1"/>
    <col min="8" max="8" width="16.375" style="0" customWidth="1"/>
    <col min="9" max="9" width="0.6171875" style="0" customWidth="1"/>
    <col min="10" max="10" width="16.75390625" style="0" customWidth="1"/>
    <col min="11" max="11" width="16.625" style="0" customWidth="1"/>
  </cols>
  <sheetData>
    <row r="1" spans="1:251" s="431" customFormat="1" ht="19.5" customHeight="1">
      <c r="A1" s="426" t="str">
        <f>'[1]TTC'!D6</f>
        <v>CÔNG TY CỔ PHẦN CHẾ TẠO MÁY DZĨ AN VIỆT NAM</v>
      </c>
      <c r="B1" s="427"/>
      <c r="C1" s="428"/>
      <c r="D1" s="428"/>
      <c r="E1" s="429"/>
      <c r="F1" s="428"/>
      <c r="G1" s="430"/>
      <c r="H1" s="428"/>
      <c r="I1" s="428"/>
      <c r="J1" s="428"/>
      <c r="K1" s="22" t="s">
        <v>1113</v>
      </c>
      <c r="L1" s="34"/>
      <c r="N1" s="414"/>
      <c r="O1" s="481"/>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428"/>
      <c r="CP1" s="428"/>
      <c r="CQ1" s="428"/>
      <c r="CR1" s="428"/>
      <c r="CS1" s="428"/>
      <c r="CT1" s="428"/>
      <c r="CU1" s="428"/>
      <c r="CV1" s="428"/>
      <c r="CW1" s="428"/>
      <c r="CX1" s="428"/>
      <c r="CY1" s="428"/>
      <c r="CZ1" s="428"/>
      <c r="DA1" s="428"/>
      <c r="DB1" s="428"/>
      <c r="DC1" s="428"/>
      <c r="DD1" s="428"/>
      <c r="DE1" s="428"/>
      <c r="DF1" s="428"/>
      <c r="DG1" s="428"/>
      <c r="DH1" s="428"/>
      <c r="DI1" s="428"/>
      <c r="DJ1" s="428"/>
      <c r="DK1" s="428"/>
      <c r="DL1" s="428"/>
      <c r="DM1" s="428"/>
      <c r="DN1" s="428"/>
      <c r="DO1" s="428"/>
      <c r="DP1" s="428"/>
      <c r="DQ1" s="428"/>
      <c r="DR1" s="428"/>
      <c r="DS1" s="428"/>
      <c r="DT1" s="428"/>
      <c r="DU1" s="428"/>
      <c r="DV1" s="428"/>
      <c r="DW1" s="428"/>
      <c r="DX1" s="428"/>
      <c r="DY1" s="428"/>
      <c r="DZ1" s="428"/>
      <c r="EA1" s="428"/>
      <c r="EB1" s="428"/>
      <c r="EC1" s="428"/>
      <c r="ED1" s="428"/>
      <c r="EE1" s="428"/>
      <c r="EF1" s="428"/>
      <c r="EG1" s="428"/>
      <c r="EH1" s="428"/>
      <c r="EI1" s="428"/>
      <c r="EJ1" s="428"/>
      <c r="EK1" s="428"/>
      <c r="EL1" s="428"/>
      <c r="EM1" s="428"/>
      <c r="EN1" s="428"/>
      <c r="EO1" s="428"/>
      <c r="EP1" s="428"/>
      <c r="EQ1" s="428"/>
      <c r="ER1" s="428"/>
      <c r="ES1" s="428"/>
      <c r="ET1" s="428"/>
      <c r="EU1" s="428"/>
      <c r="EV1" s="428"/>
      <c r="EW1" s="428"/>
      <c r="EX1" s="428"/>
      <c r="EY1" s="428"/>
      <c r="EZ1" s="428"/>
      <c r="FA1" s="428"/>
      <c r="FB1" s="428"/>
      <c r="FC1" s="428"/>
      <c r="FD1" s="428"/>
      <c r="FE1" s="428"/>
      <c r="FF1" s="428"/>
      <c r="FG1" s="428"/>
      <c r="FH1" s="428"/>
      <c r="FI1" s="428"/>
      <c r="FJ1" s="428"/>
      <c r="FK1" s="428"/>
      <c r="FL1" s="428"/>
      <c r="FM1" s="428"/>
      <c r="FN1" s="428"/>
      <c r="FO1" s="428"/>
      <c r="FP1" s="428"/>
      <c r="FQ1" s="428"/>
      <c r="FR1" s="428"/>
      <c r="FS1" s="428"/>
      <c r="FT1" s="428"/>
      <c r="FU1" s="428"/>
      <c r="FV1" s="428"/>
      <c r="FW1" s="428"/>
      <c r="FX1" s="428"/>
      <c r="FY1" s="428"/>
      <c r="FZ1" s="428"/>
      <c r="GA1" s="428"/>
      <c r="GB1" s="428"/>
      <c r="GC1" s="428"/>
      <c r="GD1" s="428"/>
      <c r="GE1" s="428"/>
      <c r="GF1" s="428"/>
      <c r="GG1" s="428"/>
      <c r="GH1" s="428"/>
      <c r="GI1" s="428"/>
      <c r="GJ1" s="428"/>
      <c r="GK1" s="428"/>
      <c r="GL1" s="428"/>
      <c r="GM1" s="428"/>
      <c r="GN1" s="428"/>
      <c r="GO1" s="428"/>
      <c r="GP1" s="428"/>
      <c r="GQ1" s="428"/>
      <c r="GR1" s="428"/>
      <c r="GS1" s="428"/>
      <c r="GT1" s="428"/>
      <c r="GU1" s="428"/>
      <c r="GV1" s="428"/>
      <c r="GW1" s="428"/>
      <c r="GX1" s="428"/>
      <c r="GY1" s="428"/>
      <c r="GZ1" s="428"/>
      <c r="HA1" s="428"/>
      <c r="HB1" s="428"/>
      <c r="HC1" s="428"/>
      <c r="HD1" s="428"/>
      <c r="HE1" s="428"/>
      <c r="HF1" s="428"/>
      <c r="HG1" s="428"/>
      <c r="HH1" s="428"/>
      <c r="HI1" s="428"/>
      <c r="HJ1" s="428"/>
      <c r="HK1" s="428"/>
      <c r="HL1" s="428"/>
      <c r="HM1" s="428"/>
      <c r="HN1" s="428"/>
      <c r="HO1" s="428"/>
      <c r="HP1" s="428"/>
      <c r="HQ1" s="428"/>
      <c r="HR1" s="428"/>
      <c r="HS1" s="428"/>
      <c r="HT1" s="428"/>
      <c r="HU1" s="428"/>
      <c r="HV1" s="428"/>
      <c r="HW1" s="428"/>
      <c r="HX1" s="428"/>
      <c r="HY1" s="428"/>
      <c r="HZ1" s="428"/>
      <c r="IA1" s="428"/>
      <c r="IB1" s="428"/>
      <c r="IC1" s="428"/>
      <c r="ID1" s="428"/>
      <c r="IE1" s="428"/>
      <c r="IF1" s="428"/>
      <c r="IG1" s="428"/>
      <c r="IH1" s="428"/>
      <c r="II1" s="428"/>
      <c r="IJ1" s="428"/>
      <c r="IK1" s="428"/>
      <c r="IL1" s="428"/>
      <c r="IM1" s="428"/>
      <c r="IN1" s="428"/>
      <c r="IO1" s="428"/>
      <c r="IP1" s="428"/>
      <c r="IQ1" s="428"/>
    </row>
    <row r="2" spans="1:251" s="431" customFormat="1" ht="9.75" customHeight="1">
      <c r="A2" s="426"/>
      <c r="B2" s="427"/>
      <c r="C2" s="428"/>
      <c r="D2" s="428"/>
      <c r="E2" s="429"/>
      <c r="F2" s="428"/>
      <c r="G2" s="430"/>
      <c r="H2" s="428"/>
      <c r="I2" s="428"/>
      <c r="J2" s="428"/>
      <c r="K2" s="22"/>
      <c r="L2" s="34"/>
      <c r="N2" s="414"/>
      <c r="O2" s="481"/>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428"/>
      <c r="BK2" s="428"/>
      <c r="BL2" s="428"/>
      <c r="BM2" s="428"/>
      <c r="BN2" s="428"/>
      <c r="BO2" s="428"/>
      <c r="BP2" s="428"/>
      <c r="BQ2" s="428"/>
      <c r="BR2" s="428"/>
      <c r="BS2" s="428"/>
      <c r="BT2" s="428"/>
      <c r="BU2" s="428"/>
      <c r="BV2" s="428"/>
      <c r="BW2" s="428"/>
      <c r="BX2" s="428"/>
      <c r="BY2" s="428"/>
      <c r="BZ2" s="428"/>
      <c r="CA2" s="428"/>
      <c r="CB2" s="428"/>
      <c r="CC2" s="428"/>
      <c r="CD2" s="428"/>
      <c r="CE2" s="428"/>
      <c r="CF2" s="428"/>
      <c r="CG2" s="428"/>
      <c r="CH2" s="428"/>
      <c r="CI2" s="428"/>
      <c r="CJ2" s="428"/>
      <c r="CK2" s="428"/>
      <c r="CL2" s="428"/>
      <c r="CM2" s="428"/>
      <c r="CN2" s="428"/>
      <c r="CO2" s="428"/>
      <c r="CP2" s="428"/>
      <c r="CQ2" s="428"/>
      <c r="CR2" s="428"/>
      <c r="CS2" s="428"/>
      <c r="CT2" s="428"/>
      <c r="CU2" s="428"/>
      <c r="CV2" s="428"/>
      <c r="CW2" s="428"/>
      <c r="CX2" s="428"/>
      <c r="CY2" s="428"/>
      <c r="CZ2" s="428"/>
      <c r="DA2" s="428"/>
      <c r="DB2" s="428"/>
      <c r="DC2" s="428"/>
      <c r="DD2" s="428"/>
      <c r="DE2" s="428"/>
      <c r="DF2" s="428"/>
      <c r="DG2" s="428"/>
      <c r="DH2" s="428"/>
      <c r="DI2" s="428"/>
      <c r="DJ2" s="428"/>
      <c r="DK2" s="428"/>
      <c r="DL2" s="428"/>
      <c r="DM2" s="428"/>
      <c r="DN2" s="428"/>
      <c r="DO2" s="428"/>
      <c r="DP2" s="428"/>
      <c r="DQ2" s="428"/>
      <c r="DR2" s="428"/>
      <c r="DS2" s="428"/>
      <c r="DT2" s="428"/>
      <c r="DU2" s="428"/>
      <c r="DV2" s="428"/>
      <c r="DW2" s="428"/>
      <c r="DX2" s="428"/>
      <c r="DY2" s="428"/>
      <c r="DZ2" s="428"/>
      <c r="EA2" s="428"/>
      <c r="EB2" s="428"/>
      <c r="EC2" s="428"/>
      <c r="ED2" s="428"/>
      <c r="EE2" s="428"/>
      <c r="EF2" s="428"/>
      <c r="EG2" s="428"/>
      <c r="EH2" s="428"/>
      <c r="EI2" s="428"/>
      <c r="EJ2" s="428"/>
      <c r="EK2" s="428"/>
      <c r="EL2" s="428"/>
      <c r="EM2" s="428"/>
      <c r="EN2" s="428"/>
      <c r="EO2" s="428"/>
      <c r="EP2" s="428"/>
      <c r="EQ2" s="428"/>
      <c r="ER2" s="428"/>
      <c r="ES2" s="428"/>
      <c r="ET2" s="428"/>
      <c r="EU2" s="428"/>
      <c r="EV2" s="428"/>
      <c r="EW2" s="428"/>
      <c r="EX2" s="428"/>
      <c r="EY2" s="428"/>
      <c r="EZ2" s="428"/>
      <c r="FA2" s="428"/>
      <c r="FB2" s="428"/>
      <c r="FC2" s="428"/>
      <c r="FD2" s="428"/>
      <c r="FE2" s="428"/>
      <c r="FF2" s="428"/>
      <c r="FG2" s="428"/>
      <c r="FH2" s="428"/>
      <c r="FI2" s="428"/>
      <c r="FJ2" s="428"/>
      <c r="FK2" s="428"/>
      <c r="FL2" s="428"/>
      <c r="FM2" s="428"/>
      <c r="FN2" s="428"/>
      <c r="FO2" s="428"/>
      <c r="FP2" s="428"/>
      <c r="FQ2" s="428"/>
      <c r="FR2" s="428"/>
      <c r="FS2" s="428"/>
      <c r="FT2" s="428"/>
      <c r="FU2" s="428"/>
      <c r="FV2" s="428"/>
      <c r="FW2" s="428"/>
      <c r="FX2" s="428"/>
      <c r="FY2" s="428"/>
      <c r="FZ2" s="428"/>
      <c r="GA2" s="428"/>
      <c r="GB2" s="428"/>
      <c r="GC2" s="428"/>
      <c r="GD2" s="428"/>
      <c r="GE2" s="428"/>
      <c r="GF2" s="428"/>
      <c r="GG2" s="428"/>
      <c r="GH2" s="428"/>
      <c r="GI2" s="428"/>
      <c r="GJ2" s="428"/>
      <c r="GK2" s="428"/>
      <c r="GL2" s="428"/>
      <c r="GM2" s="428"/>
      <c r="GN2" s="428"/>
      <c r="GO2" s="428"/>
      <c r="GP2" s="428"/>
      <c r="GQ2" s="428"/>
      <c r="GR2" s="428"/>
      <c r="GS2" s="428"/>
      <c r="GT2" s="428"/>
      <c r="GU2" s="428"/>
      <c r="GV2" s="428"/>
      <c r="GW2" s="428"/>
      <c r="GX2" s="428"/>
      <c r="GY2" s="428"/>
      <c r="GZ2" s="428"/>
      <c r="HA2" s="428"/>
      <c r="HB2" s="428"/>
      <c r="HC2" s="428"/>
      <c r="HD2" s="428"/>
      <c r="HE2" s="428"/>
      <c r="HF2" s="428"/>
      <c r="HG2" s="428"/>
      <c r="HH2" s="428"/>
      <c r="HI2" s="428"/>
      <c r="HJ2" s="428"/>
      <c r="HK2" s="428"/>
      <c r="HL2" s="428"/>
      <c r="HM2" s="428"/>
      <c r="HN2" s="428"/>
      <c r="HO2" s="428"/>
      <c r="HP2" s="428"/>
      <c r="HQ2" s="428"/>
      <c r="HR2" s="428"/>
      <c r="HS2" s="428"/>
      <c r="HT2" s="428"/>
      <c r="HU2" s="428"/>
      <c r="HV2" s="428"/>
      <c r="HW2" s="428"/>
      <c r="HX2" s="428"/>
      <c r="HY2" s="428"/>
      <c r="HZ2" s="428"/>
      <c r="IA2" s="428"/>
      <c r="IB2" s="428"/>
      <c r="IC2" s="428"/>
      <c r="ID2" s="428"/>
      <c r="IE2" s="428"/>
      <c r="IF2" s="428"/>
      <c r="IG2" s="428"/>
      <c r="IH2" s="428"/>
      <c r="II2" s="428"/>
      <c r="IJ2" s="428"/>
      <c r="IK2" s="428"/>
      <c r="IL2" s="428"/>
      <c r="IM2" s="428"/>
      <c r="IN2" s="428"/>
      <c r="IO2" s="428"/>
      <c r="IP2" s="428"/>
      <c r="IQ2" s="428"/>
    </row>
    <row r="3" spans="1:15" s="431" customFormat="1" ht="24.75" customHeight="1">
      <c r="A3" s="482" t="str">
        <f>'[1]TM'!A3</f>
        <v>THUYẾT MINH BÁO CÁO TÀI CHÍNH</v>
      </c>
      <c r="B3" s="483"/>
      <c r="C3" s="483"/>
      <c r="D3" s="483"/>
      <c r="E3" s="483"/>
      <c r="F3" s="483"/>
      <c r="G3" s="483"/>
      <c r="H3" s="483"/>
      <c r="I3" s="483"/>
      <c r="J3" s="483"/>
      <c r="K3" s="484"/>
      <c r="L3" s="27"/>
      <c r="N3" s="27"/>
      <c r="O3" s="481"/>
    </row>
    <row r="4" spans="1:15" s="431" customFormat="1" ht="18" customHeight="1">
      <c r="A4" s="485" t="s">
        <v>1206</v>
      </c>
      <c r="B4" s="486"/>
      <c r="C4" s="486"/>
      <c r="D4" s="486"/>
      <c r="E4" s="486"/>
      <c r="F4" s="486"/>
      <c r="G4" s="486"/>
      <c r="H4" s="486"/>
      <c r="I4" s="486"/>
      <c r="J4" s="486"/>
      <c r="K4" s="487" t="s">
        <v>1114</v>
      </c>
      <c r="L4" s="34"/>
      <c r="N4" s="488"/>
      <c r="O4" s="481"/>
    </row>
    <row r="5" ht="14.25">
      <c r="L5" s="536"/>
    </row>
    <row r="6" spans="1:12" ht="15">
      <c r="A6" s="296" t="s">
        <v>1126</v>
      </c>
      <c r="B6" s="271"/>
      <c r="C6" s="296"/>
      <c r="D6" s="296"/>
      <c r="E6" s="296"/>
      <c r="F6" s="296"/>
      <c r="G6" s="296"/>
      <c r="H6" s="296"/>
      <c r="I6" s="296"/>
      <c r="J6" s="537"/>
      <c r="K6" s="296"/>
      <c r="L6" s="296"/>
    </row>
    <row r="7" spans="1:12" ht="27" customHeight="1">
      <c r="A7" s="45"/>
      <c r="B7" s="538" t="s">
        <v>1127</v>
      </c>
      <c r="C7" s="45"/>
      <c r="D7" s="45"/>
      <c r="E7" s="45"/>
      <c r="F7" s="45"/>
      <c r="G7" s="45"/>
      <c r="H7" s="45"/>
      <c r="I7" s="45"/>
      <c r="J7" s="284"/>
      <c r="K7" s="45"/>
      <c r="L7" s="45"/>
    </row>
    <row r="8" spans="1:12" ht="15">
      <c r="A8" s="296"/>
      <c r="B8" s="296"/>
      <c r="C8" s="296"/>
      <c r="D8" s="296"/>
      <c r="E8" s="889" t="s">
        <v>1128</v>
      </c>
      <c r="F8" s="889"/>
      <c r="G8" s="889"/>
      <c r="H8" s="889"/>
      <c r="I8" s="540"/>
      <c r="J8" s="889" t="s">
        <v>1129</v>
      </c>
      <c r="K8" s="889"/>
      <c r="L8" s="296"/>
    </row>
    <row r="9" spans="1:12" s="544" customFormat="1" ht="19.5" customHeight="1">
      <c r="A9" s="541"/>
      <c r="B9" s="541"/>
      <c r="C9" s="541"/>
      <c r="D9" s="541"/>
      <c r="E9" s="890" t="s">
        <v>1221</v>
      </c>
      <c r="F9" s="890"/>
      <c r="G9" s="890" t="s">
        <v>1143</v>
      </c>
      <c r="H9" s="889"/>
      <c r="I9" s="542"/>
      <c r="J9" s="543">
        <v>41547</v>
      </c>
      <c r="K9" s="548" t="s">
        <v>1143</v>
      </c>
      <c r="L9" s="541"/>
    </row>
    <row r="10" spans="1:12" ht="15">
      <c r="A10" s="45"/>
      <c r="B10" s="45"/>
      <c r="C10" s="45"/>
      <c r="D10" s="45"/>
      <c r="E10" s="539" t="s">
        <v>1130</v>
      </c>
      <c r="F10" s="539" t="s">
        <v>1131</v>
      </c>
      <c r="G10" s="539" t="s">
        <v>1130</v>
      </c>
      <c r="H10" s="539" t="s">
        <v>1131</v>
      </c>
      <c r="I10" s="540"/>
      <c r="J10" s="539" t="s">
        <v>1130</v>
      </c>
      <c r="K10" s="539" t="s">
        <v>1130</v>
      </c>
      <c r="L10" s="45"/>
    </row>
    <row r="11" spans="1:12" ht="15">
      <c r="A11" s="45"/>
      <c r="B11" s="296" t="s">
        <v>372</v>
      </c>
      <c r="C11" s="45"/>
      <c r="D11" s="45"/>
      <c r="E11" s="45"/>
      <c r="F11" s="45"/>
      <c r="G11" s="45"/>
      <c r="H11" s="45"/>
      <c r="I11" s="212"/>
      <c r="J11" s="545"/>
      <c r="K11" s="212"/>
      <c r="L11" s="45"/>
    </row>
    <row r="12" spans="1:12" ht="15" customHeight="1">
      <c r="A12" s="45"/>
      <c r="B12" s="891" t="s">
        <v>1132</v>
      </c>
      <c r="C12" s="891"/>
      <c r="D12" s="546"/>
      <c r="E12" s="635">
        <v>2652117767</v>
      </c>
      <c r="F12" s="295">
        <v>0</v>
      </c>
      <c r="G12" s="20">
        <v>25758643055</v>
      </c>
      <c r="H12" s="295">
        <v>0</v>
      </c>
      <c r="I12" s="212"/>
      <c r="J12" s="20">
        <f>E12+F12</f>
        <v>2652117767</v>
      </c>
      <c r="K12" s="20">
        <f>G12+H12</f>
        <v>25758643055</v>
      </c>
      <c r="L12" s="45"/>
    </row>
    <row r="13" spans="1:12" ht="33" customHeight="1" hidden="1">
      <c r="A13" s="45"/>
      <c r="B13" s="833" t="s">
        <v>1133</v>
      </c>
      <c r="C13" s="833"/>
      <c r="D13" s="258"/>
      <c r="E13" s="20"/>
      <c r="F13" s="295">
        <v>0</v>
      </c>
      <c r="G13" s="20"/>
      <c r="H13" s="295">
        <v>0</v>
      </c>
      <c r="I13" s="212"/>
      <c r="J13" s="20">
        <f>E13+F13</f>
        <v>0</v>
      </c>
      <c r="K13" s="20">
        <v>0</v>
      </c>
      <c r="L13" s="45"/>
    </row>
    <row r="14" spans="1:12" ht="30.75" customHeight="1">
      <c r="A14" s="45"/>
      <c r="B14" s="833" t="s">
        <v>1134</v>
      </c>
      <c r="C14" s="833"/>
      <c r="D14" s="258"/>
      <c r="E14" s="20">
        <v>4034918211</v>
      </c>
      <c r="F14" s="295">
        <v>0</v>
      </c>
      <c r="G14" s="20">
        <v>6014142088</v>
      </c>
      <c r="H14" s="295">
        <v>0</v>
      </c>
      <c r="I14" s="212"/>
      <c r="J14" s="20">
        <f>E14+F14</f>
        <v>4034918211</v>
      </c>
      <c r="K14" s="20">
        <f>G14+H14</f>
        <v>6014142088</v>
      </c>
      <c r="L14" s="45"/>
    </row>
    <row r="15" spans="1:12" ht="18" customHeight="1">
      <c r="A15" s="45"/>
      <c r="B15" s="833" t="s">
        <v>1135</v>
      </c>
      <c r="C15" s="833"/>
      <c r="D15" s="258"/>
      <c r="E15" s="45"/>
      <c r="F15" s="295">
        <v>0</v>
      </c>
      <c r="G15" s="45"/>
      <c r="H15" s="295">
        <v>0</v>
      </c>
      <c r="I15" s="212"/>
      <c r="J15" s="545"/>
      <c r="K15" s="212"/>
      <c r="L15" s="45"/>
    </row>
    <row r="16" spans="1:12" ht="15">
      <c r="A16" s="45"/>
      <c r="B16" s="45" t="s">
        <v>1136</v>
      </c>
      <c r="C16" s="45"/>
      <c r="D16" s="45"/>
      <c r="E16" s="635">
        <v>28255233690</v>
      </c>
      <c r="F16" s="635">
        <v>-3951393080</v>
      </c>
      <c r="G16" s="20">
        <v>34442693922</v>
      </c>
      <c r="H16" s="20">
        <v>-2438697330</v>
      </c>
      <c r="I16" s="212"/>
      <c r="J16" s="20">
        <f>E16+F16</f>
        <v>24303840610</v>
      </c>
      <c r="K16" s="20">
        <f>G16+H16</f>
        <v>32003996592</v>
      </c>
      <c r="L16" s="45"/>
    </row>
    <row r="17" spans="1:12" ht="15">
      <c r="A17" s="45"/>
      <c r="B17" s="45" t="s">
        <v>1137</v>
      </c>
      <c r="C17" s="45"/>
      <c r="D17" s="45"/>
      <c r="E17" s="20"/>
      <c r="F17" s="45"/>
      <c r="G17" s="20"/>
      <c r="H17" s="45"/>
      <c r="I17" s="212"/>
      <c r="J17" s="20">
        <f>E17+F17</f>
        <v>0</v>
      </c>
      <c r="K17" s="20">
        <v>0</v>
      </c>
      <c r="L17" s="45"/>
    </row>
    <row r="18" spans="1:12" ht="15">
      <c r="A18" s="45"/>
      <c r="B18" s="45" t="s">
        <v>1138</v>
      </c>
      <c r="C18" s="546"/>
      <c r="D18" s="546"/>
      <c r="E18" s="91"/>
      <c r="F18" s="295">
        <v>0</v>
      </c>
      <c r="G18" s="91">
        <v>7748732806</v>
      </c>
      <c r="H18" s="295">
        <v>0</v>
      </c>
      <c r="I18" s="212"/>
      <c r="J18" s="20">
        <f>E18+F18</f>
        <v>0</v>
      </c>
      <c r="K18" s="20">
        <f>G18+H18</f>
        <v>7748732806</v>
      </c>
      <c r="L18" s="45"/>
    </row>
    <row r="19" spans="1:12" ht="15.75" thickBot="1">
      <c r="A19" s="547"/>
      <c r="B19" s="296" t="s">
        <v>1139</v>
      </c>
      <c r="C19" s="547"/>
      <c r="D19" s="547"/>
      <c r="E19" s="297">
        <f>SUM(E12:E18)</f>
        <v>34942269668</v>
      </c>
      <c r="F19" s="297">
        <f aca="true" t="shared" si="0" ref="F19:K19">SUM(F12:F18)</f>
        <v>-3951393080</v>
      </c>
      <c r="G19" s="297">
        <f t="shared" si="0"/>
        <v>73964211871</v>
      </c>
      <c r="H19" s="297">
        <f t="shared" si="0"/>
        <v>-2438697330</v>
      </c>
      <c r="I19" s="297">
        <f t="shared" si="0"/>
        <v>0</v>
      </c>
      <c r="J19" s="297">
        <f t="shared" si="0"/>
        <v>30990876588</v>
      </c>
      <c r="K19" s="297">
        <f t="shared" si="0"/>
        <v>71525514541</v>
      </c>
      <c r="L19" s="547"/>
    </row>
    <row r="20" spans="1:12" ht="15.75" thickTop="1">
      <c r="A20" s="547"/>
      <c r="B20" s="296" t="s">
        <v>376</v>
      </c>
      <c r="C20" s="547"/>
      <c r="D20" s="547"/>
      <c r="E20" s="547"/>
      <c r="F20" s="547"/>
      <c r="G20" s="547"/>
      <c r="H20" s="547"/>
      <c r="I20" s="547"/>
      <c r="J20" s="547"/>
      <c r="K20" s="547"/>
      <c r="L20" s="547"/>
    </row>
    <row r="21" spans="1:12" ht="15">
      <c r="A21" s="547"/>
      <c r="B21" s="45" t="s">
        <v>862</v>
      </c>
      <c r="C21" s="547"/>
      <c r="D21" s="547"/>
      <c r="E21" s="635">
        <v>33187581771</v>
      </c>
      <c r="F21" s="20">
        <v>0</v>
      </c>
      <c r="G21" s="20">
        <v>43514442820</v>
      </c>
      <c r="H21" s="20">
        <v>0</v>
      </c>
      <c r="I21" s="547"/>
      <c r="J21" s="20">
        <f>E21+F21</f>
        <v>33187581771</v>
      </c>
      <c r="K21" s="20">
        <f>G21+H21</f>
        <v>43514442820</v>
      </c>
      <c r="L21" s="547"/>
    </row>
    <row r="22" spans="1:12" ht="15">
      <c r="A22" s="547"/>
      <c r="B22" s="45" t="s">
        <v>863</v>
      </c>
      <c r="C22" s="547"/>
      <c r="D22" s="547"/>
      <c r="E22" s="635">
        <v>11362516151</v>
      </c>
      <c r="F22" s="20">
        <v>0</v>
      </c>
      <c r="G22" s="20">
        <v>18710992503</v>
      </c>
      <c r="H22" s="20">
        <v>0</v>
      </c>
      <c r="I22" s="547"/>
      <c r="J22" s="20">
        <f>E22+F22</f>
        <v>11362516151</v>
      </c>
      <c r="K22" s="20">
        <f>G22+H22</f>
        <v>18710992503</v>
      </c>
      <c r="L22" s="547"/>
    </row>
    <row r="23" spans="1:12" ht="15">
      <c r="A23" s="547"/>
      <c r="B23" s="45" t="s">
        <v>864</v>
      </c>
      <c r="C23" s="547"/>
      <c r="D23" s="547"/>
      <c r="E23" s="20"/>
      <c r="F23" s="547"/>
      <c r="G23" s="20"/>
      <c r="H23" s="20"/>
      <c r="I23" s="547"/>
      <c r="J23" s="20">
        <f>E23+F23</f>
        <v>0</v>
      </c>
      <c r="K23" s="20">
        <f>G23+H23</f>
        <v>0</v>
      </c>
      <c r="L23" s="547"/>
    </row>
    <row r="24" spans="1:12" ht="15">
      <c r="A24" s="547"/>
      <c r="B24" s="45" t="s">
        <v>865</v>
      </c>
      <c r="C24" s="547"/>
      <c r="D24" s="547"/>
      <c r="E24" s="91">
        <v>1976448972</v>
      </c>
      <c r="F24" s="547"/>
      <c r="G24" s="20">
        <v>2823498536</v>
      </c>
      <c r="H24" s="20"/>
      <c r="I24" s="547"/>
      <c r="J24" s="20">
        <f>E24+F24</f>
        <v>1976448972</v>
      </c>
      <c r="K24" s="20">
        <f>G24+H24</f>
        <v>2823498536</v>
      </c>
      <c r="L24" s="547"/>
    </row>
    <row r="25" spans="1:12" ht="15">
      <c r="A25" s="547"/>
      <c r="B25" s="45" t="s">
        <v>866</v>
      </c>
      <c r="C25" s="547"/>
      <c r="D25" s="547"/>
      <c r="E25" s="20"/>
      <c r="F25" s="547"/>
      <c r="G25" s="20"/>
      <c r="H25" s="20"/>
      <c r="I25" s="547"/>
      <c r="J25" s="20">
        <f>E25</f>
        <v>0</v>
      </c>
      <c r="K25" s="20">
        <f>G25</f>
        <v>0</v>
      </c>
      <c r="L25" s="547"/>
    </row>
    <row r="26" spans="1:12" ht="15.75" thickBot="1">
      <c r="A26" s="547"/>
      <c r="B26" s="296" t="s">
        <v>1139</v>
      </c>
      <c r="C26" s="547"/>
      <c r="D26" s="547"/>
      <c r="E26" s="297">
        <f>SUM(E20:E25)</f>
        <v>46526546894</v>
      </c>
      <c r="F26" s="297">
        <f aca="true" t="shared" si="1" ref="F26:K26">SUM(F20:F25)</f>
        <v>0</v>
      </c>
      <c r="G26" s="297">
        <f t="shared" si="1"/>
        <v>65048933859</v>
      </c>
      <c r="H26" s="297">
        <f t="shared" si="1"/>
        <v>0</v>
      </c>
      <c r="I26" s="297"/>
      <c r="J26" s="297">
        <f t="shared" si="1"/>
        <v>46526546894</v>
      </c>
      <c r="K26" s="297">
        <f t="shared" si="1"/>
        <v>65048933859</v>
      </c>
      <c r="L26" s="547"/>
    </row>
    <row r="27" ht="15" thickTop="1"/>
  </sheetData>
  <sheetProtection/>
  <mergeCells count="8">
    <mergeCell ref="B14:C14"/>
    <mergeCell ref="B15:C15"/>
    <mergeCell ref="E8:H8"/>
    <mergeCell ref="J8:K8"/>
    <mergeCell ref="E9:F9"/>
    <mergeCell ref="G9:H9"/>
    <mergeCell ref="B12:C12"/>
    <mergeCell ref="B13:C13"/>
  </mergeCells>
  <printOptions/>
  <pageMargins left="0.31496062992125984" right="0.5118110236220472" top="0.7480314960629921" bottom="0.7480314960629921" header="0.31496062992125984" footer="0.31496062992125984"/>
  <pageSetup firstPageNumber="29" useFirstPageNumber="1" horizontalDpi="600" verticalDpi="600" orientation="landscape" paperSize="9" r:id="rId1"/>
  <headerFooter>
    <oddFooter>&amp;RTrang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lichld</cp:lastModifiedBy>
  <cp:lastPrinted>2013-10-29T07:59:08Z</cp:lastPrinted>
  <dcterms:created xsi:type="dcterms:W3CDTF">2009-04-16T05:27:02Z</dcterms:created>
  <dcterms:modified xsi:type="dcterms:W3CDTF">2013-10-30T07:40:53Z</dcterms:modified>
  <cp:category/>
  <cp:version/>
  <cp:contentType/>
  <cp:contentStatus/>
</cp:coreProperties>
</file>